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firstSheet="6" activeTab="7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38" r:id="rId19"/>
  </pivotCaches>
</workbook>
</file>

<file path=xl/calcChain.xml><?xml version="1.0" encoding="utf-8"?>
<calcChain xmlns="http://schemas.openxmlformats.org/spreadsheetml/2006/main">
  <c r="O12" i="23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H7" i="29"/>
  <c r="BI7" i="29"/>
  <c r="BJ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BD13" i="29" s="1"/>
  <c r="BE13" i="29" s="1"/>
  <c r="BF13" i="29" s="1"/>
  <c r="AZ13" i="29"/>
  <c r="BA13" i="29"/>
  <c r="BB13" i="29"/>
  <c r="BC13" i="29"/>
  <c r="AV14" i="29"/>
  <c r="AW14" i="29"/>
  <c r="AX14" i="29"/>
  <c r="AY14" i="29"/>
  <c r="AZ14" i="29"/>
  <c r="BA14" i="29"/>
  <c r="BD14" i="29"/>
  <c r="BE14" i="29" s="1"/>
  <c r="BF14" i="29" s="1"/>
  <c r="AV15" i="29"/>
  <c r="AW15" i="29"/>
  <c r="AX15" i="29"/>
  <c r="AY15" i="29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AV19" i="29"/>
  <c r="AW19" i="29"/>
  <c r="BD19" i="29" s="1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AV21" i="29"/>
  <c r="AW21" i="29"/>
  <c r="AX21" i="29"/>
  <c r="AY21" i="29"/>
  <c r="BD21" i="29" s="1"/>
  <c r="BE21" i="29" s="1"/>
  <c r="BF21" i="29" s="1"/>
  <c r="AZ21" i="29"/>
  <c r="BA21" i="29"/>
  <c r="BB21" i="29"/>
  <c r="BC21" i="29"/>
  <c r="AV22" i="29"/>
  <c r="AW22" i="29"/>
  <c r="AX22" i="29"/>
  <c r="AY22" i="29"/>
  <c r="AZ22" i="29"/>
  <c r="BA22" i="29"/>
  <c r="BB22" i="29"/>
  <c r="BC22" i="29"/>
  <c r="BD22" i="29"/>
  <c r="BE22" i="29" s="1"/>
  <c r="BF22" i="29" s="1"/>
  <c r="AV23" i="29"/>
  <c r="AW23" i="29"/>
  <c r="AX23" i="29"/>
  <c r="AY23" i="29"/>
  <c r="AZ23" i="29"/>
  <c r="BA23" i="29"/>
  <c r="BB23" i="29"/>
  <c r="BC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H28" i="29"/>
  <c r="BK28" i="29"/>
  <c r="BL28" i="29"/>
  <c r="AV29" i="29"/>
  <c r="AW29" i="29"/>
  <c r="BH29" i="29" s="1"/>
  <c r="AX29" i="29"/>
  <c r="AY29" i="29"/>
  <c r="BD29" i="29" s="1"/>
  <c r="BE29" i="29" s="1"/>
  <c r="BF29" i="29" s="1"/>
  <c r="AZ29" i="29"/>
  <c r="BA29" i="29"/>
  <c r="BB29" i="29"/>
  <c r="BC29" i="29"/>
  <c r="BG29" i="29"/>
  <c r="BI29" i="29"/>
  <c r="BJ29" i="29"/>
  <c r="BK29" i="29"/>
  <c r="BL29" i="29"/>
  <c r="AV30" i="29"/>
  <c r="AW30" i="29"/>
  <c r="AX30" i="29"/>
  <c r="AY30" i="29"/>
  <c r="AZ30" i="29"/>
  <c r="BA30" i="29"/>
  <c r="BB30" i="29"/>
  <c r="BC30" i="29"/>
  <c r="BD30" i="29"/>
  <c r="BE30" i="29" s="1"/>
  <c r="BF30" i="29" s="1"/>
  <c r="BG30" i="29"/>
  <c r="BH30" i="29"/>
  <c r="BI30" i="29"/>
  <c r="BJ30" i="29"/>
  <c r="BK30" i="29"/>
  <c r="BL30" i="29"/>
  <c r="BG20" i="29" l="1"/>
  <c r="BK6" i="29"/>
  <c r="BI6" i="29"/>
  <c r="BJ6" i="29"/>
  <c r="BH25" i="29"/>
  <c r="BG25" i="29"/>
  <c r="BI25" i="29"/>
  <c r="BJ25" i="29"/>
  <c r="BK25" i="29"/>
  <c r="BL25" i="29"/>
  <c r="BI24" i="29"/>
  <c r="BG24" i="29"/>
  <c r="BJ24" i="29"/>
  <c r="BK24" i="29"/>
  <c r="BL24" i="29"/>
  <c r="BH24" i="29"/>
  <c r="BL21" i="29"/>
  <c r="BG21" i="29"/>
  <c r="BJ21" i="29"/>
  <c r="BK21" i="29"/>
  <c r="BI16" i="29"/>
  <c r="BJ16" i="29"/>
  <c r="BG16" i="29"/>
  <c r="BL16" i="29"/>
  <c r="BH16" i="29"/>
  <c r="BH21" i="29"/>
  <c r="BL13" i="29"/>
  <c r="BK13" i="29"/>
  <c r="BG13" i="29"/>
  <c r="BI13" i="29"/>
  <c r="BJ13" i="29"/>
  <c r="BK22" i="29"/>
  <c r="BI22" i="29"/>
  <c r="BL22" i="29"/>
  <c r="BG22" i="29"/>
  <c r="BJ22" i="29"/>
  <c r="BH22" i="29"/>
  <c r="BK16" i="29"/>
  <c r="BI8" i="29"/>
  <c r="BJ8" i="29"/>
  <c r="BK8" i="29"/>
  <c r="BH8" i="29"/>
  <c r="BL8" i="29"/>
  <c r="BG8" i="29"/>
  <c r="BK20" i="29"/>
  <c r="BL20" i="29"/>
  <c r="BH20" i="29"/>
  <c r="BH13" i="29"/>
  <c r="BK14" i="29"/>
  <c r="BL14" i="29"/>
  <c r="BJ14" i="29"/>
  <c r="BI14" i="29"/>
  <c r="BG14" i="29"/>
  <c r="BG12" i="29"/>
  <c r="BK12" i="29"/>
  <c r="BL12" i="29"/>
  <c r="BH12" i="29"/>
  <c r="BL5" i="29"/>
  <c r="BK5" i="29"/>
  <c r="BG5" i="29"/>
  <c r="BH5" i="29"/>
  <c r="BJ5" i="29"/>
  <c r="BI5" i="29"/>
  <c r="BJ28" i="29"/>
  <c r="BK27" i="29"/>
  <c r="BL26" i="29"/>
  <c r="BD26" i="29"/>
  <c r="BE26" i="29" s="1"/>
  <c r="BF26" i="29" s="1"/>
  <c r="BI21" i="29"/>
  <c r="BJ20" i="29"/>
  <c r="BD18" i="29"/>
  <c r="BE18" i="29" s="1"/>
  <c r="BF18" i="29" s="1"/>
  <c r="BJ12" i="29"/>
  <c r="BD10" i="29"/>
  <c r="BE10" i="29" s="1"/>
  <c r="BF10" i="29" s="1"/>
  <c r="BG10" i="29" s="1"/>
  <c r="BG7" i="29"/>
  <c r="BH6" i="29"/>
  <c r="BL27" i="29"/>
  <c r="BI28" i="29"/>
  <c r="BJ27" i="29"/>
  <c r="BK26" i="29"/>
  <c r="BI20" i="29"/>
  <c r="BD17" i="29"/>
  <c r="BE17" i="29" s="1"/>
  <c r="BF17" i="29" s="1"/>
  <c r="BI12" i="29"/>
  <c r="BD9" i="29"/>
  <c r="BE9" i="29" s="1"/>
  <c r="BF9" i="29" s="1"/>
  <c r="BJ9" i="29" s="1"/>
  <c r="BG6" i="29"/>
  <c r="BE19" i="29"/>
  <c r="BF19" i="29" s="1"/>
  <c r="BI19" i="29" s="1"/>
  <c r="BD27" i="29"/>
  <c r="BE27" i="29" s="1"/>
  <c r="BF27" i="29" s="1"/>
  <c r="BI27" i="29"/>
  <c r="BJ26" i="29"/>
  <c r="BH27" i="29"/>
  <c r="BI26" i="29"/>
  <c r="BD23" i="29"/>
  <c r="BE23" i="29" s="1"/>
  <c r="BF23" i="29" s="1"/>
  <c r="BJ23" i="29" s="1"/>
  <c r="BD15" i="29"/>
  <c r="BE15" i="29" s="1"/>
  <c r="BF15" i="29" s="1"/>
  <c r="BG15" i="29" s="1"/>
  <c r="BL7" i="29"/>
  <c r="BD7" i="29"/>
  <c r="BE7" i="29" s="1"/>
  <c r="BF7" i="29" s="1"/>
  <c r="BD11" i="29"/>
  <c r="BE11" i="29" s="1"/>
  <c r="BF11" i="29" s="1"/>
  <c r="BK11" i="29" s="1"/>
  <c r="BG27" i="29"/>
  <c r="BH26" i="29"/>
  <c r="BL6" i="29"/>
  <c r="BG11" i="29" l="1"/>
  <c r="BL15" i="29"/>
  <c r="BL11" i="29"/>
  <c r="BL23" i="29"/>
  <c r="BH10" i="29"/>
  <c r="BG19" i="29"/>
  <c r="BI10" i="29"/>
  <c r="BK23" i="29"/>
  <c r="BH11" i="29"/>
  <c r="BH17" i="29"/>
  <c r="BI17" i="29"/>
  <c r="BG17" i="29"/>
  <c r="BK17" i="29"/>
  <c r="BL17" i="29"/>
  <c r="BI15" i="29"/>
  <c r="BH15" i="29"/>
  <c r="BJ10" i="29"/>
  <c r="BJ19" i="29"/>
  <c r="BL18" i="29"/>
  <c r="BJ15" i="29"/>
  <c r="BK18" i="29"/>
  <c r="BI11" i="29"/>
  <c r="BH9" i="29"/>
  <c r="BG9" i="29"/>
  <c r="BK9" i="29"/>
  <c r="BK19" i="29"/>
  <c r="BL19" i="29"/>
  <c r="BI18" i="29"/>
  <c r="BJ18" i="29"/>
  <c r="BL9" i="29"/>
  <c r="BJ17" i="29"/>
  <c r="BK15" i="29"/>
  <c r="BH19" i="29"/>
  <c r="BK10" i="29"/>
  <c r="BL10" i="29"/>
  <c r="BI9" i="29"/>
  <c r="BG18" i="29"/>
  <c r="BI23" i="29"/>
  <c r="BH23" i="29"/>
  <c r="BJ11" i="29"/>
  <c r="BG23" i="29"/>
  <c r="R20" i="7" l="1"/>
  <c r="S20" i="7"/>
  <c r="V20" i="7"/>
  <c r="R21" i="7"/>
  <c r="S21" i="7"/>
  <c r="V21" i="7"/>
  <c r="R22" i="7"/>
  <c r="S22" i="7"/>
  <c r="V22" i="7"/>
  <c r="R23" i="7"/>
  <c r="S23" i="7"/>
  <c r="V23" i="7"/>
  <c r="R24" i="7"/>
  <c r="S24" i="7"/>
  <c r="U24" i="7"/>
  <c r="V24" i="7"/>
  <c r="C297" i="33" l="1"/>
  <c r="C295" i="33"/>
  <c r="C296" i="33"/>
  <c r="C302" i="33" l="1"/>
  <c r="C303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D138" i="31"/>
  <c r="D137" i="31"/>
  <c r="D136" i="31"/>
  <c r="D135" i="31"/>
  <c r="D134" i="31"/>
  <c r="D133" i="31"/>
  <c r="D132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L262" i="33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R8" i="7" l="1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F87" i="30" s="1"/>
  <c r="C280" i="33" l="1"/>
  <c r="D280" i="33" s="1"/>
  <c r="AA119" i="29"/>
  <c r="CI13" i="30"/>
  <c r="CI24" i="30" s="1"/>
  <c r="CI69" i="30" s="1"/>
  <c r="CI115" i="30" s="1"/>
  <c r="CQ13" i="30"/>
  <c r="CQ24" i="30" s="1"/>
  <c r="CQ69" i="30" s="1"/>
  <c r="CQ115" i="30" s="1"/>
  <c r="CY13" i="30"/>
  <c r="CY24" i="30" s="1"/>
  <c r="CY69" i="30" s="1"/>
  <c r="CY115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U31" i="30" s="1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BP35" i="30" s="1"/>
  <c r="AU34" i="30"/>
  <c r="AU33" i="30"/>
  <c r="AU32" i="30"/>
  <c r="AU31" i="30"/>
  <c r="BQ31" i="30" s="1"/>
  <c r="AU30" i="30"/>
  <c r="AU29" i="30"/>
  <c r="BB29" i="30" s="1"/>
  <c r="AU28" i="30"/>
  <c r="AU27" i="30"/>
  <c r="BF27" i="30" s="1"/>
  <c r="AU26" i="30"/>
  <c r="E22" i="30"/>
  <c r="E21" i="30"/>
  <c r="E20" i="30"/>
  <c r="E18" i="30"/>
  <c r="C18" i="30"/>
  <c r="B18" i="30"/>
  <c r="D18" i="30" s="1"/>
  <c r="E17" i="30"/>
  <c r="C17" i="30"/>
  <c r="B17" i="30"/>
  <c r="D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Z98" i="30" s="1"/>
  <c r="DY46" i="30"/>
  <c r="DX46" i="30"/>
  <c r="DW46" i="30"/>
  <c r="DV46" i="30"/>
  <c r="DV98" i="30" s="1"/>
  <c r="DU46" i="30"/>
  <c r="DT46" i="30"/>
  <c r="DT98" i="30" s="1"/>
  <c r="DS46" i="30"/>
  <c r="DR46" i="30"/>
  <c r="DR98" i="30" s="1"/>
  <c r="DQ46" i="30"/>
  <c r="DP46" i="30"/>
  <c r="DO46" i="30"/>
  <c r="DN46" i="30"/>
  <c r="DN98" i="30" s="1"/>
  <c r="DM46" i="30"/>
  <c r="DL46" i="30"/>
  <c r="DL98" i="30" s="1"/>
  <c r="DK46" i="30"/>
  <c r="DJ46" i="30"/>
  <c r="DJ98" i="30" s="1"/>
  <c r="DI46" i="30"/>
  <c r="DH46" i="30"/>
  <c r="DG46" i="30"/>
  <c r="DF46" i="30"/>
  <c r="DF98" i="30" s="1"/>
  <c r="DE46" i="30"/>
  <c r="EB45" i="30"/>
  <c r="EB97" i="30" s="1"/>
  <c r="EA45" i="30"/>
  <c r="DZ45" i="30"/>
  <c r="DZ97" i="30" s="1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J97" i="30" s="1"/>
  <c r="DI45" i="30"/>
  <c r="DH45" i="30"/>
  <c r="DG45" i="30"/>
  <c r="DF45" i="30"/>
  <c r="DF97" i="30" s="1"/>
  <c r="DE45" i="30"/>
  <c r="EB44" i="30"/>
  <c r="EB96" i="30" s="1"/>
  <c r="EA44" i="30"/>
  <c r="DZ44" i="30"/>
  <c r="DZ96" i="30" s="1"/>
  <c r="DY44" i="30"/>
  <c r="DX44" i="30"/>
  <c r="DW44" i="30"/>
  <c r="DV44" i="30"/>
  <c r="DV96" i="30" s="1"/>
  <c r="DU44" i="30"/>
  <c r="DT44" i="30"/>
  <c r="DT96" i="30" s="1"/>
  <c r="DS44" i="30"/>
  <c r="DR44" i="30"/>
  <c r="DR96" i="30" s="1"/>
  <c r="DQ44" i="30"/>
  <c r="DP44" i="30"/>
  <c r="DO44" i="30"/>
  <c r="DN44" i="30"/>
  <c r="DN96" i="30" s="1"/>
  <c r="DM44" i="30"/>
  <c r="DL44" i="30"/>
  <c r="DL96" i="30" s="1"/>
  <c r="DK44" i="30"/>
  <c r="DJ44" i="30"/>
  <c r="DJ96" i="30" s="1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R95" i="30" s="1"/>
  <c r="DQ42" i="30"/>
  <c r="DP42" i="30"/>
  <c r="DO42" i="30"/>
  <c r="DN42" i="30"/>
  <c r="DN95" i="30" s="1"/>
  <c r="DM42" i="30"/>
  <c r="DL42" i="30"/>
  <c r="DL95" i="30" s="1"/>
  <c r="DK42" i="30"/>
  <c r="DJ42" i="30"/>
  <c r="DJ95" i="30" s="1"/>
  <c r="DI42" i="30"/>
  <c r="DH42" i="30"/>
  <c r="DG42" i="30"/>
  <c r="DF42" i="30"/>
  <c r="DF95" i="30" s="1"/>
  <c r="DE42" i="30"/>
  <c r="EB41" i="30"/>
  <c r="EB94" i="30" s="1"/>
  <c r="EA41" i="30"/>
  <c r="DZ41" i="30"/>
  <c r="DZ94" i="30" s="1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J94" i="30" s="1"/>
  <c r="DI41" i="30"/>
  <c r="DH41" i="30"/>
  <c r="DG41" i="30"/>
  <c r="DF41" i="30"/>
  <c r="DF94" i="30" s="1"/>
  <c r="DE41" i="30"/>
  <c r="EB40" i="30"/>
  <c r="EB93" i="30" s="1"/>
  <c r="EA40" i="30"/>
  <c r="DZ40" i="30"/>
  <c r="DZ93" i="30" s="1"/>
  <c r="DY40" i="30"/>
  <c r="DX40" i="30"/>
  <c r="DW40" i="30"/>
  <c r="DV40" i="30"/>
  <c r="DV93" i="30" s="1"/>
  <c r="DU40" i="30"/>
  <c r="DT40" i="30"/>
  <c r="DT93" i="30" s="1"/>
  <c r="DS40" i="30"/>
  <c r="DR40" i="30"/>
  <c r="DR93" i="30" s="1"/>
  <c r="DQ40" i="30"/>
  <c r="DP40" i="30"/>
  <c r="DO40" i="30"/>
  <c r="DN40" i="30"/>
  <c r="DN93" i="30" s="1"/>
  <c r="DM40" i="30"/>
  <c r="DL40" i="30"/>
  <c r="DK40" i="30"/>
  <c r="DJ40" i="30"/>
  <c r="DJ93" i="30" s="1"/>
  <c r="DI40" i="30"/>
  <c r="DH40" i="30"/>
  <c r="DG40" i="30"/>
  <c r="DF40" i="30"/>
  <c r="DF93" i="30" s="1"/>
  <c r="DE40" i="30"/>
  <c r="EB39" i="30"/>
  <c r="EB92" i="30" s="1"/>
  <c r="EA39" i="30"/>
  <c r="DZ39" i="30"/>
  <c r="DZ92" i="30" s="1"/>
  <c r="DY39" i="30"/>
  <c r="DX39" i="30"/>
  <c r="DW39" i="30"/>
  <c r="DV39" i="30"/>
  <c r="DV92" i="30" s="1"/>
  <c r="DU39" i="30"/>
  <c r="DT39" i="30"/>
  <c r="DS39" i="30"/>
  <c r="DR39" i="30"/>
  <c r="DR92" i="30" s="1"/>
  <c r="DQ39" i="30"/>
  <c r="DP39" i="30"/>
  <c r="DO39" i="30"/>
  <c r="DN39" i="30"/>
  <c r="DN92" i="30" s="1"/>
  <c r="DM39" i="30"/>
  <c r="DL39" i="30"/>
  <c r="DL92" i="30" s="1"/>
  <c r="DK39" i="30"/>
  <c r="DJ39" i="30"/>
  <c r="DJ92" i="30" s="1"/>
  <c r="DI39" i="30"/>
  <c r="DH39" i="30"/>
  <c r="DG39" i="30"/>
  <c r="DF39" i="30"/>
  <c r="DF92" i="30" s="1"/>
  <c r="DE39" i="30"/>
  <c r="EB38" i="30"/>
  <c r="EB91" i="30" s="1"/>
  <c r="EA38" i="30"/>
  <c r="DZ38" i="30"/>
  <c r="DZ91" i="30" s="1"/>
  <c r="DY38" i="30"/>
  <c r="DX38" i="30"/>
  <c r="DW38" i="30"/>
  <c r="DV38" i="30"/>
  <c r="DV91" i="30" s="1"/>
  <c r="DU38" i="30"/>
  <c r="DT38" i="30"/>
  <c r="DT91" i="30" s="1"/>
  <c r="DS38" i="30"/>
  <c r="DR38" i="30"/>
  <c r="DR91" i="30" s="1"/>
  <c r="DQ38" i="30"/>
  <c r="DP38" i="30"/>
  <c r="DO38" i="30"/>
  <c r="DN38" i="30"/>
  <c r="DN91" i="30" s="1"/>
  <c r="DM38" i="30"/>
  <c r="DL38" i="30"/>
  <c r="DL91" i="30" s="1"/>
  <c r="DK38" i="30"/>
  <c r="DJ38" i="30"/>
  <c r="DJ91" i="30" s="1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R90" i="30" s="1"/>
  <c r="DQ37" i="30"/>
  <c r="DP37" i="30"/>
  <c r="DO37" i="30"/>
  <c r="DN37" i="30"/>
  <c r="DN90" i="30" s="1"/>
  <c r="DM37" i="30"/>
  <c r="DL37" i="30"/>
  <c r="DL90" i="30" s="1"/>
  <c r="DK37" i="30"/>
  <c r="DJ37" i="30"/>
  <c r="DJ90" i="30" s="1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V115" i="30" s="1"/>
  <c r="DU13" i="30"/>
  <c r="DT13" i="30"/>
  <c r="DT24" i="30" s="1"/>
  <c r="DT69" i="30" s="1"/>
  <c r="DT115" i="30" s="1"/>
  <c r="DS13" i="30"/>
  <c r="DR13" i="30"/>
  <c r="DR24" i="30" s="1"/>
  <c r="DR69" i="30" s="1"/>
  <c r="DR115" i="30" s="1"/>
  <c r="DQ13" i="30"/>
  <c r="DP13" i="30"/>
  <c r="DO13" i="30"/>
  <c r="DN13" i="30"/>
  <c r="DN24" i="30" s="1"/>
  <c r="DN69" i="30" s="1"/>
  <c r="DN115" i="30" s="1"/>
  <c r="DM13" i="30"/>
  <c r="DL13" i="30"/>
  <c r="DL24" i="30" s="1"/>
  <c r="DL69" i="30" s="1"/>
  <c r="DL115" i="30" s="1"/>
  <c r="DK13" i="30"/>
  <c r="DJ13" i="30"/>
  <c r="DI13" i="30"/>
  <c r="DH13" i="30"/>
  <c r="DG13" i="30"/>
  <c r="DF13" i="30"/>
  <c r="DF24" i="30" s="1"/>
  <c r="DF69" i="30" s="1"/>
  <c r="DF115" i="30" s="1"/>
  <c r="DE13" i="30"/>
  <c r="DC13" i="30"/>
  <c r="DC24" i="30" s="1"/>
  <c r="DC57" i="30" s="1"/>
  <c r="EB12" i="30"/>
  <c r="EA12" i="30"/>
  <c r="EA23" i="30" s="1"/>
  <c r="EA68" i="30" s="1"/>
  <c r="EA114" i="30" s="1"/>
  <c r="DZ12" i="30"/>
  <c r="DY12" i="30"/>
  <c r="DX12" i="30"/>
  <c r="DW12" i="30"/>
  <c r="DW23" i="30" s="1"/>
  <c r="DW68" i="30" s="1"/>
  <c r="DW114" i="30" s="1"/>
  <c r="DV12" i="30"/>
  <c r="DU12" i="30"/>
  <c r="DU23" i="30" s="1"/>
  <c r="DU68" i="30" s="1"/>
  <c r="DU114" i="30" s="1"/>
  <c r="DT12" i="30"/>
  <c r="DS12" i="30"/>
  <c r="DS23" i="30" s="1"/>
  <c r="DS68" i="30" s="1"/>
  <c r="DS114" i="30" s="1"/>
  <c r="DR12" i="30"/>
  <c r="DQ12" i="30"/>
  <c r="DP12" i="30"/>
  <c r="DO12" i="30"/>
  <c r="DN12" i="30"/>
  <c r="DM12" i="30"/>
  <c r="DL12" i="30"/>
  <c r="DK12" i="30"/>
  <c r="DK23" i="30" s="1"/>
  <c r="DK68" i="30" s="1"/>
  <c r="DK114" i="30" s="1"/>
  <c r="DJ12" i="30"/>
  <c r="DI12" i="30"/>
  <c r="DH12" i="30"/>
  <c r="DG12" i="30"/>
  <c r="DG23" i="30" s="1"/>
  <c r="DG68" i="30" s="1"/>
  <c r="DG114" i="30" s="1"/>
  <c r="DF12" i="30"/>
  <c r="DE12" i="30"/>
  <c r="DE23" i="30" s="1"/>
  <c r="DE68" i="30" s="1"/>
  <c r="DE114" i="30" s="1"/>
  <c r="DC12" i="30"/>
  <c r="EB11" i="30"/>
  <c r="EA11" i="30"/>
  <c r="DZ11" i="30"/>
  <c r="DY11" i="30"/>
  <c r="DX11" i="30"/>
  <c r="DX22" i="30" s="1"/>
  <c r="DX67" i="30" s="1"/>
  <c r="DX113" i="30" s="1"/>
  <c r="DW11" i="30"/>
  <c r="DV11" i="30"/>
  <c r="DV22" i="30" s="1"/>
  <c r="DV67" i="30" s="1"/>
  <c r="DV113" i="30" s="1"/>
  <c r="DU11" i="30"/>
  <c r="DT11" i="30"/>
  <c r="DT22" i="30" s="1"/>
  <c r="DT67" i="30" s="1"/>
  <c r="DT113" i="30" s="1"/>
  <c r="DS11" i="30"/>
  <c r="DR11" i="30"/>
  <c r="DQ11" i="30"/>
  <c r="DP11" i="30"/>
  <c r="DP22" i="30" s="1"/>
  <c r="DP67" i="30" s="1"/>
  <c r="DP113" i="30" s="1"/>
  <c r="DO11" i="30"/>
  <c r="DN11" i="30"/>
  <c r="DM11" i="30"/>
  <c r="DL11" i="30"/>
  <c r="DL22" i="30" s="1"/>
  <c r="DL67" i="30" s="1"/>
  <c r="DL113" i="30" s="1"/>
  <c r="DK11" i="30"/>
  <c r="DJ11" i="30"/>
  <c r="DI11" i="30"/>
  <c r="DH11" i="30"/>
  <c r="DH22" i="30" s="1"/>
  <c r="DH67" i="30" s="1"/>
  <c r="DH113" i="30" s="1"/>
  <c r="DG11" i="30"/>
  <c r="DF11" i="30"/>
  <c r="DF22" i="30" s="1"/>
  <c r="DF67" i="30" s="1"/>
  <c r="DF113" i="30" s="1"/>
  <c r="DE11" i="30"/>
  <c r="DC11" i="30"/>
  <c r="DC22" i="30" s="1"/>
  <c r="DC55" i="30" s="1"/>
  <c r="EB10" i="30"/>
  <c r="EA10" i="30"/>
  <c r="DZ10" i="30"/>
  <c r="DY10" i="30"/>
  <c r="DY21" i="30" s="1"/>
  <c r="DY66" i="30" s="1"/>
  <c r="DY112" i="30" s="1"/>
  <c r="DX10" i="30"/>
  <c r="DW10" i="30"/>
  <c r="DW21" i="30" s="1"/>
  <c r="DV10" i="30"/>
  <c r="DU10" i="30"/>
  <c r="DU21" i="30" s="1"/>
  <c r="DU66" i="30" s="1"/>
  <c r="DU112" i="30" s="1"/>
  <c r="DT10" i="30"/>
  <c r="DS10" i="30"/>
  <c r="DR10" i="30"/>
  <c r="DQ10" i="30"/>
  <c r="DQ21" i="30" s="1"/>
  <c r="DQ66" i="30" s="1"/>
  <c r="DQ112" i="30" s="1"/>
  <c r="DP10" i="30"/>
  <c r="DO10" i="30"/>
  <c r="DN10" i="30"/>
  <c r="DM10" i="30"/>
  <c r="DM21" i="30" s="1"/>
  <c r="DM66" i="30" s="1"/>
  <c r="DM112" i="30" s="1"/>
  <c r="DL10" i="30"/>
  <c r="DK10" i="30"/>
  <c r="DJ10" i="30"/>
  <c r="DI10" i="30"/>
  <c r="DI21" i="30" s="1"/>
  <c r="DI66" i="30" s="1"/>
  <c r="DI112" i="30" s="1"/>
  <c r="DH10" i="30"/>
  <c r="DG10" i="30"/>
  <c r="DG21" i="30" s="1"/>
  <c r="DG66" i="30" s="1"/>
  <c r="DG112" i="30" s="1"/>
  <c r="DF10" i="30"/>
  <c r="DE10" i="30"/>
  <c r="DC10" i="30"/>
  <c r="EB9" i="30"/>
  <c r="EA9" i="30"/>
  <c r="DZ9" i="30"/>
  <c r="DZ20" i="30" s="1"/>
  <c r="DZ65" i="30" s="1"/>
  <c r="DZ111" i="30" s="1"/>
  <c r="DY9" i="30"/>
  <c r="DX9" i="30"/>
  <c r="DW9" i="30"/>
  <c r="DV9" i="30"/>
  <c r="DV20" i="30" s="1"/>
  <c r="DV65" i="30" s="1"/>
  <c r="DV111" i="30" s="1"/>
  <c r="DU9" i="30"/>
  <c r="DT9" i="30"/>
  <c r="DS9" i="30"/>
  <c r="DR9" i="30"/>
  <c r="DR20" i="30" s="1"/>
  <c r="DR65" i="30" s="1"/>
  <c r="DR111" i="30" s="1"/>
  <c r="DQ9" i="30"/>
  <c r="DP9" i="30"/>
  <c r="DP20" i="30" s="1"/>
  <c r="DP65" i="30" s="1"/>
  <c r="DP111" i="30" s="1"/>
  <c r="DO9" i="30"/>
  <c r="DN9" i="30"/>
  <c r="DN20" i="30" s="1"/>
  <c r="DN65" i="30" s="1"/>
  <c r="DN111" i="30" s="1"/>
  <c r="DM9" i="30"/>
  <c r="DL9" i="30"/>
  <c r="DK9" i="30"/>
  <c r="DJ9" i="30"/>
  <c r="DJ20" i="30" s="1"/>
  <c r="DJ65" i="30" s="1"/>
  <c r="DJ111" i="30" s="1"/>
  <c r="DI9" i="30"/>
  <c r="DH9" i="30"/>
  <c r="DH20" i="30" s="1"/>
  <c r="DH65" i="30" s="1"/>
  <c r="DH111" i="30" s="1"/>
  <c r="DG9" i="30"/>
  <c r="DF9" i="30"/>
  <c r="DF20" i="30" s="1"/>
  <c r="DF65" i="30" s="1"/>
  <c r="DF111" i="30" s="1"/>
  <c r="DE9" i="30"/>
  <c r="DC9" i="30"/>
  <c r="EB8" i="30"/>
  <c r="EA8" i="30"/>
  <c r="EA19" i="30" s="1"/>
  <c r="EA64" i="30" s="1"/>
  <c r="EA110" i="30" s="1"/>
  <c r="DZ8" i="30"/>
  <c r="DY8" i="30"/>
  <c r="DY19" i="30" s="1"/>
  <c r="DY64" i="30" s="1"/>
  <c r="DY110" i="30" s="1"/>
  <c r="DX8" i="30"/>
  <c r="DW8" i="30"/>
  <c r="DW19" i="30" s="1"/>
  <c r="DW64" i="30" s="1"/>
  <c r="DW110" i="30" s="1"/>
  <c r="DV8" i="30"/>
  <c r="DU8" i="30"/>
  <c r="DT8" i="30"/>
  <c r="DS8" i="30"/>
  <c r="DS19" i="30" s="1"/>
  <c r="DS64" i="30" s="1"/>
  <c r="DS110" i="30" s="1"/>
  <c r="DR8" i="30"/>
  <c r="DQ8" i="30"/>
  <c r="DQ19" i="30" s="1"/>
  <c r="DQ64" i="30" s="1"/>
  <c r="DQ110" i="30" s="1"/>
  <c r="DP8" i="30"/>
  <c r="DO8" i="30"/>
  <c r="DO19" i="30" s="1"/>
  <c r="DO64" i="30" s="1"/>
  <c r="DO110" i="30" s="1"/>
  <c r="DN8" i="30"/>
  <c r="DM8" i="30"/>
  <c r="DL8" i="30"/>
  <c r="DK8" i="30"/>
  <c r="DK19" i="30" s="1"/>
  <c r="DK64" i="30" s="1"/>
  <c r="DK110" i="30" s="1"/>
  <c r="DJ8" i="30"/>
  <c r="DI8" i="30"/>
  <c r="DI19" i="30" s="1"/>
  <c r="DI64" i="30" s="1"/>
  <c r="DI110" i="30" s="1"/>
  <c r="DH8" i="30"/>
  <c r="DG8" i="30"/>
  <c r="DG19" i="30" s="1"/>
  <c r="DG64" i="30" s="1"/>
  <c r="DG110" i="30" s="1"/>
  <c r="DF8" i="30"/>
  <c r="DE8" i="30"/>
  <c r="DC8" i="30"/>
  <c r="EB7" i="30"/>
  <c r="EB18" i="30" s="1"/>
  <c r="EB63" i="30" s="1"/>
  <c r="EB109" i="30" s="1"/>
  <c r="EA7" i="30"/>
  <c r="DZ7" i="30"/>
  <c r="DY7" i="30"/>
  <c r="DX7" i="30"/>
  <c r="DW7" i="30"/>
  <c r="DV7" i="30"/>
  <c r="DU7" i="30"/>
  <c r="DT7" i="30"/>
  <c r="DT18" i="30" s="1"/>
  <c r="DT63" i="30" s="1"/>
  <c r="DT109" i="30" s="1"/>
  <c r="DS7" i="30"/>
  <c r="DR7" i="30"/>
  <c r="DR18" i="30" s="1"/>
  <c r="DR63" i="30" s="1"/>
  <c r="DR109" i="30" s="1"/>
  <c r="DQ7" i="30"/>
  <c r="DP7" i="30"/>
  <c r="DP18" i="30" s="1"/>
  <c r="DP63" i="30" s="1"/>
  <c r="DP109" i="30" s="1"/>
  <c r="DO7" i="30"/>
  <c r="DN7" i="30"/>
  <c r="DM7" i="30"/>
  <c r="DL7" i="30"/>
  <c r="DK7" i="30"/>
  <c r="DJ7" i="30"/>
  <c r="DJ18" i="30" s="1"/>
  <c r="DJ63" i="30" s="1"/>
  <c r="DJ109" i="30" s="1"/>
  <c r="DI7" i="30"/>
  <c r="DH7" i="30"/>
  <c r="DH18" i="30" s="1"/>
  <c r="DH63" i="30" s="1"/>
  <c r="DH109" i="30" s="1"/>
  <c r="DG7" i="30"/>
  <c r="DF7" i="30"/>
  <c r="DE7" i="30"/>
  <c r="DC7" i="30"/>
  <c r="EB6" i="30"/>
  <c r="EA6" i="30"/>
  <c r="DZ6" i="30"/>
  <c r="DY6" i="30"/>
  <c r="DY17" i="30" s="1"/>
  <c r="DY62" i="30" s="1"/>
  <c r="DY108" i="30" s="1"/>
  <c r="DX6" i="30"/>
  <c r="DW6" i="30"/>
  <c r="DV6" i="30"/>
  <c r="DU6" i="30"/>
  <c r="DT6" i="30"/>
  <c r="DS6" i="30"/>
  <c r="DS17" i="30" s="1"/>
  <c r="DS62" i="30" s="1"/>
  <c r="DS108" i="30" s="1"/>
  <c r="DR6" i="30"/>
  <c r="DQ6" i="30"/>
  <c r="DQ17" i="30" s="1"/>
  <c r="DQ62" i="30" s="1"/>
  <c r="DQ108" i="30" s="1"/>
  <c r="DP6" i="30"/>
  <c r="DO6" i="30"/>
  <c r="DN6" i="30"/>
  <c r="DM6" i="30"/>
  <c r="DM17" i="30" s="1"/>
  <c r="DM62" i="30" s="1"/>
  <c r="DM108" i="30" s="1"/>
  <c r="DL6" i="30"/>
  <c r="DK6" i="30"/>
  <c r="DK17" i="30" s="1"/>
  <c r="DK62" i="30" s="1"/>
  <c r="DK108" i="30" s="1"/>
  <c r="DJ6" i="30"/>
  <c r="DI6" i="30"/>
  <c r="DI17" i="30" s="1"/>
  <c r="DI62" i="30" s="1"/>
  <c r="DI108" i="30" s="1"/>
  <c r="DH6" i="30"/>
  <c r="DG6" i="30"/>
  <c r="DF6" i="30"/>
  <c r="DE6" i="30"/>
  <c r="DE17" i="30" s="1"/>
  <c r="DE62" i="30" s="1"/>
  <c r="DE108" i="30" s="1"/>
  <c r="DC6" i="30"/>
  <c r="EB5" i="30"/>
  <c r="EB16" i="30" s="1"/>
  <c r="EB61" i="30" s="1"/>
  <c r="EB107" i="30" s="1"/>
  <c r="EA5" i="30"/>
  <c r="DZ5" i="30"/>
  <c r="DZ16" i="30" s="1"/>
  <c r="DZ61" i="30" s="1"/>
  <c r="DZ107" i="30" s="1"/>
  <c r="DY5" i="30"/>
  <c r="DX5" i="30"/>
  <c r="DW5" i="30"/>
  <c r="DV5" i="30"/>
  <c r="DV16" i="30" s="1"/>
  <c r="DV61" i="30" s="1"/>
  <c r="DV107" i="30" s="1"/>
  <c r="DU5" i="30"/>
  <c r="DT5" i="30"/>
  <c r="DT16" i="30" s="1"/>
  <c r="DT61" i="30" s="1"/>
  <c r="DT107" i="30" s="1"/>
  <c r="DS5" i="30"/>
  <c r="DR5" i="30"/>
  <c r="DR16" i="30" s="1"/>
  <c r="DR61" i="30" s="1"/>
  <c r="DR107" i="30" s="1"/>
  <c r="DQ5" i="30"/>
  <c r="DP5" i="30"/>
  <c r="DO5" i="30"/>
  <c r="DN5" i="30"/>
  <c r="DN16" i="30" s="1"/>
  <c r="DN61" i="30" s="1"/>
  <c r="DN107" i="30" s="1"/>
  <c r="DM5" i="30"/>
  <c r="DL5" i="30"/>
  <c r="DK5" i="30"/>
  <c r="DJ5" i="30"/>
  <c r="DJ16" i="30" s="1"/>
  <c r="DJ61" i="30" s="1"/>
  <c r="DJ107" i="30" s="1"/>
  <c r="DI5" i="30"/>
  <c r="DH5" i="30"/>
  <c r="DG5" i="30"/>
  <c r="DF5" i="30"/>
  <c r="DF16" i="30" s="1"/>
  <c r="DF61" i="30" s="1"/>
  <c r="DF107" i="30" s="1"/>
  <c r="DE5" i="30"/>
  <c r="DC5" i="30"/>
  <c r="DC27" i="30" s="1"/>
  <c r="DC91" i="30" s="1"/>
  <c r="EB4" i="30"/>
  <c r="EA4" i="30"/>
  <c r="EA15" i="30" s="1"/>
  <c r="EA60" i="30" s="1"/>
  <c r="EA106" i="30" s="1"/>
  <c r="DZ4" i="30"/>
  <c r="DY4" i="30"/>
  <c r="DX4" i="30"/>
  <c r="DW4" i="30"/>
  <c r="DW15" i="30" s="1"/>
  <c r="DW60" i="30" s="1"/>
  <c r="DW106" i="30" s="1"/>
  <c r="DV4" i="30"/>
  <c r="DU4" i="30"/>
  <c r="DU15" i="30" s="1"/>
  <c r="DU60" i="30" s="1"/>
  <c r="DU106" i="30" s="1"/>
  <c r="DT4" i="30"/>
  <c r="DS4" i="30"/>
  <c r="DS15" i="30" s="1"/>
  <c r="DS60" i="30" s="1"/>
  <c r="DS106" i="30" s="1"/>
  <c r="DR4" i="30"/>
  <c r="DQ4" i="30"/>
  <c r="DP4" i="30"/>
  <c r="DO4" i="30"/>
  <c r="DO15" i="30" s="1"/>
  <c r="DO60" i="30" s="1"/>
  <c r="DO106" i="30" s="1"/>
  <c r="DN4" i="30"/>
  <c r="DM4" i="30"/>
  <c r="DM15" i="30" s="1"/>
  <c r="DM60" i="30" s="1"/>
  <c r="DM106" i="30" s="1"/>
  <c r="DL4" i="30"/>
  <c r="DK4" i="30"/>
  <c r="DK15" i="30" s="1"/>
  <c r="DK60" i="30" s="1"/>
  <c r="DK106" i="30" s="1"/>
  <c r="DJ4" i="30"/>
  <c r="DI4" i="30"/>
  <c r="DH4" i="30"/>
  <c r="DG4" i="30"/>
  <c r="DF4" i="30"/>
  <c r="DE4" i="30"/>
  <c r="DE15" i="30" s="1"/>
  <c r="DE60" i="30" s="1"/>
  <c r="DE106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Q98" i="30" s="1"/>
  <c r="CP46" i="30"/>
  <c r="CO46" i="30"/>
  <c r="CN46" i="30"/>
  <c r="CM46" i="30"/>
  <c r="CM98" i="30" s="1"/>
  <c r="CL46" i="30"/>
  <c r="CK46" i="30"/>
  <c r="CJ46" i="30"/>
  <c r="CI46" i="30"/>
  <c r="CI98" i="30" s="1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Y97" i="30" s="1"/>
  <c r="CX45" i="30"/>
  <c r="CW45" i="30"/>
  <c r="CV45" i="30"/>
  <c r="CU45" i="30"/>
  <c r="CU97" i="30" s="1"/>
  <c r="CT45" i="30"/>
  <c r="CS45" i="30"/>
  <c r="CR45" i="30"/>
  <c r="CR97" i="30" s="1"/>
  <c r="CQ45" i="30"/>
  <c r="CQ97" i="30" s="1"/>
  <c r="CP45" i="30"/>
  <c r="CO45" i="30"/>
  <c r="CN45" i="30"/>
  <c r="CM45" i="30"/>
  <c r="CM97" i="30" s="1"/>
  <c r="CL45" i="30"/>
  <c r="CK45" i="30"/>
  <c r="CK97" i="30" s="1"/>
  <c r="CJ45" i="30"/>
  <c r="CI45" i="30"/>
  <c r="CI97" i="30" s="1"/>
  <c r="CH45" i="30"/>
  <c r="CG45" i="30"/>
  <c r="CF45" i="30"/>
  <c r="CE45" i="30"/>
  <c r="CE97" i="30" s="1"/>
  <c r="CD45" i="30"/>
  <c r="CC45" i="30"/>
  <c r="CC97" i="30" s="1"/>
  <c r="CB45" i="30"/>
  <c r="CY44" i="30"/>
  <c r="CY96" i="30" s="1"/>
  <c r="CX44" i="30"/>
  <c r="CW44" i="30"/>
  <c r="CV44" i="30"/>
  <c r="CU44" i="30"/>
  <c r="CU96" i="30" s="1"/>
  <c r="CT44" i="30"/>
  <c r="CS44" i="30"/>
  <c r="CS96" i="30" s="1"/>
  <c r="CR44" i="30"/>
  <c r="CQ44" i="30"/>
  <c r="CQ96" i="30" s="1"/>
  <c r="CP44" i="30"/>
  <c r="CO44" i="30"/>
  <c r="CN44" i="30"/>
  <c r="CM44" i="30"/>
  <c r="CM96" i="30" s="1"/>
  <c r="CL44" i="30"/>
  <c r="CK44" i="30"/>
  <c r="CK96" i="30" s="1"/>
  <c r="CJ44" i="30"/>
  <c r="CI44" i="30"/>
  <c r="CI96" i="30" s="1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U95" i="30" s="1"/>
  <c r="CT42" i="30"/>
  <c r="CS42" i="30"/>
  <c r="CS95" i="30" s="1"/>
  <c r="CR42" i="30"/>
  <c r="CQ42" i="30"/>
  <c r="CQ95" i="30" s="1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I95" i="30" s="1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Y94" i="30" s="1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I94" i="30" s="1"/>
  <c r="CH41" i="30"/>
  <c r="CG41" i="30"/>
  <c r="CF41" i="30"/>
  <c r="CE41" i="30"/>
  <c r="CE94" i="30" s="1"/>
  <c r="CD41" i="30"/>
  <c r="CC41" i="30"/>
  <c r="CC94" i="30" s="1"/>
  <c r="CB41" i="30"/>
  <c r="CY40" i="30"/>
  <c r="CY93" i="30" s="1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Q93" i="30" s="1"/>
  <c r="CP40" i="30"/>
  <c r="CO40" i="30"/>
  <c r="CN40" i="30"/>
  <c r="CM40" i="30"/>
  <c r="CM93" i="30" s="1"/>
  <c r="CL40" i="30"/>
  <c r="CK40" i="30"/>
  <c r="CK93" i="30" s="1"/>
  <c r="CJ40" i="30"/>
  <c r="CI40" i="30"/>
  <c r="CI93" i="30" s="1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Q92" i="30" s="1"/>
  <c r="CP39" i="30"/>
  <c r="CO39" i="30"/>
  <c r="CN39" i="30"/>
  <c r="CM39" i="30"/>
  <c r="CM92" i="30" s="1"/>
  <c r="CL39" i="30"/>
  <c r="CK39" i="30"/>
  <c r="CK92" i="30" s="1"/>
  <c r="CJ39" i="30"/>
  <c r="CI39" i="30"/>
  <c r="CI92" i="30" s="1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Q90" i="30" s="1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X115" i="30" s="1"/>
  <c r="CW13" i="30"/>
  <c r="CV13" i="30"/>
  <c r="CU13" i="30"/>
  <c r="CU24" i="30" s="1"/>
  <c r="CU69" i="30" s="1"/>
  <c r="CU115" i="30" s="1"/>
  <c r="CT13" i="30"/>
  <c r="CT24" i="30" s="1"/>
  <c r="CT69" i="30" s="1"/>
  <c r="CT115" i="30" s="1"/>
  <c r="CS13" i="30"/>
  <c r="CR13" i="30"/>
  <c r="CR24" i="30" s="1"/>
  <c r="CR69" i="30" s="1"/>
  <c r="CR115" i="30" s="1"/>
  <c r="CP13" i="30"/>
  <c r="CP24" i="30" s="1"/>
  <c r="CP69" i="30" s="1"/>
  <c r="CP115" i="30" s="1"/>
  <c r="CO13" i="30"/>
  <c r="CO24" i="30" s="1"/>
  <c r="CO69" i="30" s="1"/>
  <c r="CO115" i="30" s="1"/>
  <c r="CN13" i="30"/>
  <c r="CM13" i="30"/>
  <c r="CL13" i="30"/>
  <c r="CL24" i="30" s="1"/>
  <c r="CL69" i="30" s="1"/>
  <c r="CL115" i="30" s="1"/>
  <c r="CK13" i="30"/>
  <c r="CK24" i="30" s="1"/>
  <c r="CK69" i="30" s="1"/>
  <c r="CK115" i="30" s="1"/>
  <c r="CJ13" i="30"/>
  <c r="CH13" i="30"/>
  <c r="CH24" i="30" s="1"/>
  <c r="CH69" i="30" s="1"/>
  <c r="CH115" i="30" s="1"/>
  <c r="CG13" i="30"/>
  <c r="CF13" i="30"/>
  <c r="CF24" i="30" s="1"/>
  <c r="CF69" i="30" s="1"/>
  <c r="CF115" i="30" s="1"/>
  <c r="CE13" i="30"/>
  <c r="CD13" i="30"/>
  <c r="CC13" i="30"/>
  <c r="CC24" i="30" s="1"/>
  <c r="CC69" i="30" s="1"/>
  <c r="CC115" i="30" s="1"/>
  <c r="CB13" i="30"/>
  <c r="CB24" i="30" s="1"/>
  <c r="CB69" i="30" s="1"/>
  <c r="CB115" i="30" s="1"/>
  <c r="BZ13" i="30"/>
  <c r="CY12" i="30"/>
  <c r="CY23" i="30" s="1"/>
  <c r="CY68" i="30" s="1"/>
  <c r="CY114" i="30" s="1"/>
  <c r="CX12" i="30"/>
  <c r="CW12" i="30"/>
  <c r="CW23" i="30" s="1"/>
  <c r="CW68" i="30" s="1"/>
  <c r="CW114" i="30" s="1"/>
  <c r="CV12" i="30"/>
  <c r="CU12" i="30"/>
  <c r="CT12" i="30"/>
  <c r="CS12" i="30"/>
  <c r="CS23" i="30" s="1"/>
  <c r="CS68" i="30" s="1"/>
  <c r="CS114" i="30" s="1"/>
  <c r="CR12" i="30"/>
  <c r="CQ12" i="30"/>
  <c r="CQ23" i="30" s="1"/>
  <c r="CQ68" i="30" s="1"/>
  <c r="CQ114" i="30" s="1"/>
  <c r="CP12" i="30"/>
  <c r="CO12" i="30"/>
  <c r="CO23" i="30" s="1"/>
  <c r="CO68" i="30" s="1"/>
  <c r="CO114" i="30" s="1"/>
  <c r="CN12" i="30"/>
  <c r="CM12" i="30"/>
  <c r="CL12" i="30"/>
  <c r="CK12" i="30"/>
  <c r="CK23" i="30" s="1"/>
  <c r="CK68" i="30" s="1"/>
  <c r="CK114" i="30" s="1"/>
  <c r="CJ12" i="30"/>
  <c r="CI12" i="30"/>
  <c r="CI23" i="30" s="1"/>
  <c r="CI68" i="30" s="1"/>
  <c r="CI114" i="30" s="1"/>
  <c r="CH12" i="30"/>
  <c r="CG12" i="30"/>
  <c r="CG23" i="30" s="1"/>
  <c r="CG68" i="30" s="1"/>
  <c r="CG114" i="30" s="1"/>
  <c r="CF12" i="30"/>
  <c r="CE12" i="30"/>
  <c r="CD12" i="30"/>
  <c r="CC12" i="30"/>
  <c r="CC23" i="30" s="1"/>
  <c r="CC68" i="30" s="1"/>
  <c r="CC114" i="30" s="1"/>
  <c r="CB12" i="30"/>
  <c r="BZ12" i="30"/>
  <c r="BZ23" i="30" s="1"/>
  <c r="BZ56" i="30" s="1"/>
  <c r="CY11" i="30"/>
  <c r="CX11" i="30"/>
  <c r="CX22" i="30" s="1"/>
  <c r="CX67" i="30" s="1"/>
  <c r="CX113" i="30" s="1"/>
  <c r="CW11" i="30"/>
  <c r="CV11" i="30"/>
  <c r="CU11" i="30"/>
  <c r="CT11" i="30"/>
  <c r="CT22" i="30" s="1"/>
  <c r="CT67" i="30" s="1"/>
  <c r="CT113" i="30" s="1"/>
  <c r="CS11" i="30"/>
  <c r="CR11" i="30"/>
  <c r="CR22" i="30" s="1"/>
  <c r="CR67" i="30" s="1"/>
  <c r="CR113" i="30" s="1"/>
  <c r="CQ11" i="30"/>
  <c r="CP11" i="30"/>
  <c r="CP22" i="30" s="1"/>
  <c r="CP67" i="30" s="1"/>
  <c r="CP113" i="30" s="1"/>
  <c r="CO11" i="30"/>
  <c r="CN11" i="30"/>
  <c r="CM11" i="30"/>
  <c r="CL11" i="30"/>
  <c r="CL22" i="30" s="1"/>
  <c r="CL67" i="30" s="1"/>
  <c r="CL113" i="30" s="1"/>
  <c r="CK11" i="30"/>
  <c r="CJ11" i="30"/>
  <c r="CI11" i="30"/>
  <c r="CH11" i="30"/>
  <c r="CH22" i="30" s="1"/>
  <c r="CH67" i="30" s="1"/>
  <c r="CH113" i="30" s="1"/>
  <c r="CG11" i="30"/>
  <c r="CF11" i="30"/>
  <c r="CE11" i="30"/>
  <c r="CD11" i="30"/>
  <c r="CD22" i="30" s="1"/>
  <c r="CD67" i="30" s="1"/>
  <c r="CD113" i="30" s="1"/>
  <c r="CC11" i="30"/>
  <c r="CB11" i="30"/>
  <c r="CB22" i="30" s="1"/>
  <c r="CB67" i="30" s="1"/>
  <c r="CB113" i="30" s="1"/>
  <c r="BZ11" i="30"/>
  <c r="CY10" i="30"/>
  <c r="CX10" i="30"/>
  <c r="CW10" i="30"/>
  <c r="CV10" i="30"/>
  <c r="CU10" i="30"/>
  <c r="CU21" i="30" s="1"/>
  <c r="CU66" i="30" s="1"/>
  <c r="CU112" i="30" s="1"/>
  <c r="CT10" i="30"/>
  <c r="CS10" i="30"/>
  <c r="CS21" i="30" s="1"/>
  <c r="CS66" i="30" s="1"/>
  <c r="CS112" i="30" s="1"/>
  <c r="CR10" i="30"/>
  <c r="CQ10" i="30"/>
  <c r="CQ21" i="30" s="1"/>
  <c r="CP10" i="30"/>
  <c r="CO10" i="30"/>
  <c r="CN10" i="30"/>
  <c r="CM10" i="30"/>
  <c r="CM21" i="30" s="1"/>
  <c r="CM66" i="30" s="1"/>
  <c r="CM112" i="30" s="1"/>
  <c r="CL10" i="30"/>
  <c r="CK10" i="30"/>
  <c r="CK21" i="30" s="1"/>
  <c r="CK66" i="30" s="1"/>
  <c r="CK112" i="30" s="1"/>
  <c r="CJ10" i="30"/>
  <c r="CI10" i="30"/>
  <c r="CI21" i="30" s="1"/>
  <c r="CI66" i="30" s="1"/>
  <c r="CI112" i="30" s="1"/>
  <c r="CH10" i="30"/>
  <c r="CG10" i="30"/>
  <c r="CF10" i="30"/>
  <c r="CE10" i="30"/>
  <c r="CE21" i="30" s="1"/>
  <c r="CE66" i="30" s="1"/>
  <c r="CE112" i="30" s="1"/>
  <c r="CD10" i="30"/>
  <c r="CC10" i="30"/>
  <c r="CC21" i="30" s="1"/>
  <c r="CC66" i="30" s="1"/>
  <c r="CC112" i="30" s="1"/>
  <c r="CB10" i="30"/>
  <c r="BZ10" i="30"/>
  <c r="BZ21" i="30" s="1"/>
  <c r="BZ54" i="30" s="1"/>
  <c r="CY9" i="30"/>
  <c r="CX9" i="30"/>
  <c r="CW9" i="30"/>
  <c r="CV9" i="30"/>
  <c r="CV20" i="30" s="1"/>
  <c r="CV65" i="30" s="1"/>
  <c r="CV111" i="30" s="1"/>
  <c r="CU9" i="30"/>
  <c r="CT9" i="30"/>
  <c r="CT20" i="30" s="1"/>
  <c r="CT65" i="30" s="1"/>
  <c r="CT111" i="30" s="1"/>
  <c r="CS9" i="30"/>
  <c r="CR9" i="30"/>
  <c r="CR20" i="30" s="1"/>
  <c r="CR65" i="30" s="1"/>
  <c r="CR111" i="30" s="1"/>
  <c r="CQ9" i="30"/>
  <c r="CP9" i="30"/>
  <c r="CO9" i="30"/>
  <c r="CN9" i="30"/>
  <c r="CN20" i="30" s="1"/>
  <c r="CN65" i="30" s="1"/>
  <c r="CN111" i="30" s="1"/>
  <c r="CM9" i="30"/>
  <c r="CL9" i="30"/>
  <c r="CL20" i="30" s="1"/>
  <c r="CL65" i="30" s="1"/>
  <c r="CL111" i="30" s="1"/>
  <c r="CK9" i="30"/>
  <c r="CJ9" i="30"/>
  <c r="CJ20" i="30" s="1"/>
  <c r="CJ65" i="30" s="1"/>
  <c r="CJ111" i="30" s="1"/>
  <c r="CI9" i="30"/>
  <c r="CH9" i="30"/>
  <c r="CG9" i="30"/>
  <c r="CF9" i="30"/>
  <c r="CF20" i="30" s="1"/>
  <c r="CF65" i="30" s="1"/>
  <c r="CF111" i="30" s="1"/>
  <c r="CE9" i="30"/>
  <c r="CD9" i="30"/>
  <c r="CD20" i="30" s="1"/>
  <c r="CD65" i="30" s="1"/>
  <c r="CD111" i="30" s="1"/>
  <c r="CC9" i="30"/>
  <c r="CB9" i="30"/>
  <c r="CB20" i="30" s="1"/>
  <c r="CB65" i="30" s="1"/>
  <c r="CB111" i="30" s="1"/>
  <c r="BZ9" i="30"/>
  <c r="CY8" i="30"/>
  <c r="CX8" i="30"/>
  <c r="CW8" i="30"/>
  <c r="CW19" i="30" s="1"/>
  <c r="CW64" i="30" s="1"/>
  <c r="CW110" i="30" s="1"/>
  <c r="CV8" i="30"/>
  <c r="CU8" i="30"/>
  <c r="CU19" i="30" s="1"/>
  <c r="CU64" i="30" s="1"/>
  <c r="CU110" i="30" s="1"/>
  <c r="CT8" i="30"/>
  <c r="CS8" i="30"/>
  <c r="CS19" i="30" s="1"/>
  <c r="CR8" i="30"/>
  <c r="CQ8" i="30"/>
  <c r="CP8" i="30"/>
  <c r="CO8" i="30"/>
  <c r="CO19" i="30" s="1"/>
  <c r="CO64" i="30" s="1"/>
  <c r="CO110" i="30" s="1"/>
  <c r="CN8" i="30"/>
  <c r="CM8" i="30"/>
  <c r="CM19" i="30" s="1"/>
  <c r="CM64" i="30" s="1"/>
  <c r="CM110" i="30" s="1"/>
  <c r="CL8" i="30"/>
  <c r="CK8" i="30"/>
  <c r="CJ8" i="30"/>
  <c r="CI8" i="30"/>
  <c r="CH8" i="30"/>
  <c r="CG8" i="30"/>
  <c r="CG19" i="30" s="1"/>
  <c r="CG64" i="30" s="1"/>
  <c r="CG110" i="30" s="1"/>
  <c r="CF8" i="30"/>
  <c r="CE8" i="30"/>
  <c r="CE19" i="30" s="1"/>
  <c r="CE64" i="30" s="1"/>
  <c r="CE110" i="30" s="1"/>
  <c r="CD8" i="30"/>
  <c r="CC8" i="30"/>
  <c r="CC19" i="30" s="1"/>
  <c r="CB8" i="30"/>
  <c r="BZ8" i="30"/>
  <c r="CY7" i="30"/>
  <c r="CX7" i="30"/>
  <c r="CX18" i="30" s="1"/>
  <c r="CX63" i="30" s="1"/>
  <c r="CX109" i="30" s="1"/>
  <c r="CW7" i="30"/>
  <c r="CV7" i="30"/>
  <c r="CV18" i="30" s="1"/>
  <c r="CV63" i="30" s="1"/>
  <c r="CV109" i="30" s="1"/>
  <c r="CU7" i="30"/>
  <c r="CT7" i="30"/>
  <c r="CT18" i="30" s="1"/>
  <c r="CT63" i="30" s="1"/>
  <c r="CT109" i="30" s="1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L18" i="30" s="1"/>
  <c r="CL63" i="30" s="1"/>
  <c r="CL109" i="30" s="1"/>
  <c r="CK7" i="30"/>
  <c r="CJ7" i="30"/>
  <c r="CI7" i="30"/>
  <c r="CH7" i="30"/>
  <c r="CH18" i="30" s="1"/>
  <c r="CH63" i="30" s="1"/>
  <c r="CH109" i="30" s="1"/>
  <c r="CG7" i="30"/>
  <c r="CF7" i="30"/>
  <c r="CF18" i="30" s="1"/>
  <c r="CF63" i="30" s="1"/>
  <c r="CF109" i="30" s="1"/>
  <c r="CE7" i="30"/>
  <c r="CD7" i="30"/>
  <c r="CC7" i="30"/>
  <c r="CB7" i="30"/>
  <c r="BZ7" i="30"/>
  <c r="CY6" i="30"/>
  <c r="CY17" i="30" s="1"/>
  <c r="CX6" i="30"/>
  <c r="CX17" i="30" s="1"/>
  <c r="CX62" i="30" s="1"/>
  <c r="CX108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16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R98" i="30" s="1"/>
  <c r="BQ46" i="30"/>
  <c r="BP46" i="30"/>
  <c r="BO46" i="30"/>
  <c r="BN46" i="30"/>
  <c r="BN98" i="30" s="1"/>
  <c r="BM46" i="30"/>
  <c r="BL46" i="30"/>
  <c r="BL98" i="30" s="1"/>
  <c r="BK46" i="30"/>
  <c r="BJ46" i="30"/>
  <c r="BJ98" i="30" s="1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B98" i="30" s="1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R97" i="30" s="1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J97" i="30" s="1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B97" i="30" s="1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R96" i="30" s="1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J96" i="30" s="1"/>
  <c r="BI44" i="30"/>
  <c r="BH44" i="30"/>
  <c r="BG44" i="30"/>
  <c r="BF44" i="30"/>
  <c r="BF96" i="30" s="1"/>
  <c r="BE44" i="30"/>
  <c r="BD44" i="30"/>
  <c r="BD96" i="30" s="1"/>
  <c r="BC44" i="30"/>
  <c r="BB44" i="30"/>
  <c r="BB96" i="30" s="1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R95" i="30" s="1"/>
  <c r="BQ42" i="30"/>
  <c r="BP42" i="30"/>
  <c r="BO42" i="30"/>
  <c r="BN42" i="30"/>
  <c r="BN95" i="30" s="1"/>
  <c r="BM42" i="30"/>
  <c r="BL42" i="30"/>
  <c r="BL95" i="30" s="1"/>
  <c r="BK42" i="30"/>
  <c r="BJ42" i="30"/>
  <c r="BJ95" i="30" s="1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B95" i="30" s="1"/>
  <c r="BA42" i="30"/>
  <c r="AZ42" i="30"/>
  <c r="AY42" i="30"/>
  <c r="AX42" i="30"/>
  <c r="AX95" i="30" s="1"/>
  <c r="AW42" i="30"/>
  <c r="AV42" i="30"/>
  <c r="AV95" i="30" s="1"/>
  <c r="BS41" i="30"/>
  <c r="BR41" i="30"/>
  <c r="BR94" i="30" s="1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J94" i="30" s="1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B94" i="30" s="1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B93" i="30" s="1"/>
  <c r="BA40" i="30"/>
  <c r="AZ40" i="30"/>
  <c r="AY40" i="30"/>
  <c r="AX40" i="30"/>
  <c r="AX93" i="30" s="1"/>
  <c r="AW40" i="30"/>
  <c r="AV40" i="30"/>
  <c r="AV93" i="30" s="1"/>
  <c r="BS39" i="30"/>
  <c r="BR39" i="30"/>
  <c r="BR92" i="30" s="1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D39" i="30"/>
  <c r="BC39" i="30"/>
  <c r="BB39" i="30"/>
  <c r="BB92" i="30" s="1"/>
  <c r="BA39" i="30"/>
  <c r="AZ39" i="30"/>
  <c r="AY39" i="30"/>
  <c r="AX39" i="30"/>
  <c r="AW39" i="30"/>
  <c r="AV39" i="30"/>
  <c r="BS38" i="30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B91" i="30" s="1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J90" i="30" s="1"/>
  <c r="BI37" i="30"/>
  <c r="BH37" i="30"/>
  <c r="BG37" i="30"/>
  <c r="BF37" i="30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23" i="30" s="1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AT90" i="30" s="1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L23" i="30" s="1"/>
  <c r="BK12" i="30"/>
  <c r="BJ12" i="30"/>
  <c r="BI12" i="30"/>
  <c r="BH12" i="30"/>
  <c r="BH23" i="30" s="1"/>
  <c r="BG12" i="30"/>
  <c r="BF12" i="30"/>
  <c r="BF23" i="30" s="1"/>
  <c r="BE12" i="30"/>
  <c r="BD12" i="30"/>
  <c r="BD23" i="30" s="1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AV23" i="30" s="1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L22" i="30" s="1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AV22" i="30" s="1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D21" i="30" s="1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AV21" i="30" s="1"/>
  <c r="BS9" i="30"/>
  <c r="BR9" i="30"/>
  <c r="BQ9" i="30"/>
  <c r="BP9" i="30"/>
  <c r="BP20" i="30" s="1"/>
  <c r="BO9" i="30"/>
  <c r="BN9" i="30"/>
  <c r="BM9" i="30"/>
  <c r="BL9" i="30"/>
  <c r="BL20" i="30" s="1"/>
  <c r="BK9" i="30"/>
  <c r="BJ9" i="30"/>
  <c r="BI9" i="30"/>
  <c r="BH9" i="30"/>
  <c r="BH20" i="30" s="1"/>
  <c r="BG9" i="30"/>
  <c r="BF9" i="30"/>
  <c r="BF20" i="30" s="1"/>
  <c r="BE9" i="30"/>
  <c r="BD9" i="30"/>
  <c r="BD20" i="30" s="1"/>
  <c r="BC9" i="30"/>
  <c r="BB9" i="30"/>
  <c r="BA9" i="30"/>
  <c r="AZ9" i="30"/>
  <c r="AZ20" i="30" s="1"/>
  <c r="AY9" i="30"/>
  <c r="AX9" i="30"/>
  <c r="AX20" i="30" s="1"/>
  <c r="AW9" i="30"/>
  <c r="AV9" i="30"/>
  <c r="AV20" i="30" s="1"/>
  <c r="BS8" i="30"/>
  <c r="BR8" i="30"/>
  <c r="BQ8" i="30"/>
  <c r="BP8" i="30"/>
  <c r="BP19" i="30" s="1"/>
  <c r="BO8" i="30"/>
  <c r="BN8" i="30"/>
  <c r="BN19" i="30" s="1"/>
  <c r="BN75" i="30" s="1"/>
  <c r="BM8" i="30"/>
  <c r="BL8" i="30"/>
  <c r="BL19" i="30" s="1"/>
  <c r="BK8" i="30"/>
  <c r="BJ8" i="30"/>
  <c r="BI8" i="30"/>
  <c r="BH8" i="30"/>
  <c r="BH19" i="30" s="1"/>
  <c r="BG8" i="30"/>
  <c r="BF8" i="30"/>
  <c r="BF19" i="30" s="1"/>
  <c r="BF75" i="30" s="1"/>
  <c r="BE8" i="30"/>
  <c r="BD8" i="30"/>
  <c r="BD19" i="30" s="1"/>
  <c r="BC8" i="30"/>
  <c r="BB8" i="30"/>
  <c r="BA8" i="30"/>
  <c r="AZ8" i="30"/>
  <c r="AZ19" i="30" s="1"/>
  <c r="AY8" i="30"/>
  <c r="AX8" i="30"/>
  <c r="AX19" i="30" s="1"/>
  <c r="AX75" i="30" s="1"/>
  <c r="AW8" i="30"/>
  <c r="AV8" i="30"/>
  <c r="AV19" i="30" s="1"/>
  <c r="BS7" i="30"/>
  <c r="BR7" i="30"/>
  <c r="BQ7" i="30"/>
  <c r="BP7" i="30"/>
  <c r="BP18" i="30" s="1"/>
  <c r="BO7" i="30"/>
  <c r="BN7" i="30"/>
  <c r="BN18" i="30" s="1"/>
  <c r="BM7" i="30"/>
  <c r="BL7" i="30"/>
  <c r="BL18" i="30" s="1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G4" i="30"/>
  <c r="BG15" i="30" s="1"/>
  <c r="BF4" i="30"/>
  <c r="BF15" i="30" s="1"/>
  <c r="BE4" i="30"/>
  <c r="BD4" i="30"/>
  <c r="BC4" i="30"/>
  <c r="BB4" i="30"/>
  <c r="BA4" i="30"/>
  <c r="AZ4" i="30"/>
  <c r="AZ15" i="30" s="1"/>
  <c r="AY4" i="30"/>
  <c r="AY15" i="30" s="1"/>
  <c r="AX4" i="30"/>
  <c r="AX15" i="30" s="1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5" i="31" s="1"/>
  <c r="C4" i="31"/>
  <c r="G5" i="31" s="1"/>
  <c r="B4" i="31"/>
  <c r="F5" i="31" s="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D131" i="31" s="1"/>
  <c r="C130" i="31"/>
  <c r="B130" i="31"/>
  <c r="D130" i="31" s="1"/>
  <c r="C129" i="31"/>
  <c r="B129" i="31"/>
  <c r="D129" i="31" s="1"/>
  <c r="C128" i="31"/>
  <c r="B128" i="31"/>
  <c r="D128" i="31" s="1"/>
  <c r="C127" i="31"/>
  <c r="B127" i="31"/>
  <c r="D127" i="31" s="1"/>
  <c r="C126" i="31"/>
  <c r="B126" i="31"/>
  <c r="D126" i="31" s="1"/>
  <c r="C125" i="31"/>
  <c r="B125" i="31"/>
  <c r="D125" i="31" s="1"/>
  <c r="C124" i="31"/>
  <c r="B124" i="31"/>
  <c r="D124" i="31" s="1"/>
  <c r="C123" i="31"/>
  <c r="B123" i="31"/>
  <c r="D123" i="31" s="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Y98" i="30"/>
  <c r="DX98" i="30"/>
  <c r="DW98" i="30"/>
  <c r="DU98" i="30"/>
  <c r="DS98" i="30"/>
  <c r="DQ98" i="30"/>
  <c r="DP98" i="30"/>
  <c r="DO98" i="30"/>
  <c r="DM98" i="30"/>
  <c r="DK98" i="30"/>
  <c r="DI98" i="30"/>
  <c r="DH98" i="30"/>
  <c r="DG98" i="30"/>
  <c r="DE98" i="30"/>
  <c r="CX98" i="30"/>
  <c r="CW98" i="30"/>
  <c r="CV98" i="30"/>
  <c r="CT98" i="30"/>
  <c r="CP98" i="30"/>
  <c r="CO98" i="30"/>
  <c r="CN98" i="30"/>
  <c r="CL98" i="30"/>
  <c r="CK98" i="30"/>
  <c r="CJ98" i="30"/>
  <c r="CH98" i="30"/>
  <c r="CG98" i="30"/>
  <c r="CF98" i="30"/>
  <c r="CD98" i="30"/>
  <c r="BS98" i="30"/>
  <c r="BQ98" i="30"/>
  <c r="BP98" i="30"/>
  <c r="BO98" i="30"/>
  <c r="BM98" i="30"/>
  <c r="BK98" i="30"/>
  <c r="BI98" i="30"/>
  <c r="BH98" i="30"/>
  <c r="BG98" i="30"/>
  <c r="BE98" i="30"/>
  <c r="BA98" i="30"/>
  <c r="AZ98" i="30"/>
  <c r="AY98" i="30"/>
  <c r="AW98" i="30"/>
  <c r="EA97" i="30"/>
  <c r="DY97" i="30"/>
  <c r="DX97" i="30"/>
  <c r="DW97" i="30"/>
  <c r="DU97" i="30"/>
  <c r="DS97" i="30"/>
  <c r="DR97" i="30"/>
  <c r="DQ97" i="30"/>
  <c r="DP97" i="30"/>
  <c r="DO97" i="30"/>
  <c r="DM97" i="30"/>
  <c r="DK97" i="30"/>
  <c r="DI97" i="30"/>
  <c r="DH97" i="30"/>
  <c r="DG97" i="30"/>
  <c r="DE97" i="30"/>
  <c r="CX97" i="30"/>
  <c r="CW97" i="30"/>
  <c r="CV97" i="30"/>
  <c r="CT97" i="30"/>
  <c r="CS97" i="30"/>
  <c r="CP97" i="30"/>
  <c r="CO97" i="30"/>
  <c r="CN97" i="30"/>
  <c r="CL97" i="30"/>
  <c r="CJ97" i="30"/>
  <c r="CH97" i="30"/>
  <c r="CG97" i="30"/>
  <c r="CF97" i="30"/>
  <c r="CD97" i="30"/>
  <c r="CB97" i="30"/>
  <c r="BQ97" i="30"/>
  <c r="BP97" i="30"/>
  <c r="BO97" i="30"/>
  <c r="BM97" i="30"/>
  <c r="BI97" i="30"/>
  <c r="BH97" i="30"/>
  <c r="BG97" i="30"/>
  <c r="BE97" i="30"/>
  <c r="BA97" i="30"/>
  <c r="AZ97" i="30"/>
  <c r="AY97" i="30"/>
  <c r="AW97" i="30"/>
  <c r="EA96" i="30"/>
  <c r="DY96" i="30"/>
  <c r="DX96" i="30"/>
  <c r="DW96" i="30"/>
  <c r="DU96" i="30"/>
  <c r="DS96" i="30"/>
  <c r="DQ96" i="30"/>
  <c r="DP96" i="30"/>
  <c r="DO96" i="30"/>
  <c r="DM96" i="30"/>
  <c r="DK96" i="30"/>
  <c r="DI96" i="30"/>
  <c r="DH96" i="30"/>
  <c r="DG96" i="30"/>
  <c r="DE96" i="30"/>
  <c r="CX96" i="30"/>
  <c r="CW96" i="30"/>
  <c r="CV96" i="30"/>
  <c r="CT96" i="30"/>
  <c r="CR96" i="30"/>
  <c r="CP96" i="30"/>
  <c r="CO96" i="30"/>
  <c r="CN96" i="30"/>
  <c r="CL96" i="30"/>
  <c r="CJ96" i="30"/>
  <c r="CH96" i="30"/>
  <c r="CG96" i="30"/>
  <c r="CF96" i="30"/>
  <c r="CD96" i="30"/>
  <c r="BQ96" i="30"/>
  <c r="BP96" i="30"/>
  <c r="BO96" i="30"/>
  <c r="BM96" i="30"/>
  <c r="BI96" i="30"/>
  <c r="BH96" i="30"/>
  <c r="BG96" i="30"/>
  <c r="BE96" i="30"/>
  <c r="BC96" i="30"/>
  <c r="BA96" i="30"/>
  <c r="AZ96" i="30"/>
  <c r="AY96" i="30"/>
  <c r="AW96" i="30"/>
  <c r="EA95" i="30"/>
  <c r="DZ95" i="30"/>
  <c r="DY95" i="30"/>
  <c r="DX95" i="30"/>
  <c r="DW95" i="30"/>
  <c r="DU95" i="30"/>
  <c r="DS95" i="30"/>
  <c r="DQ95" i="30"/>
  <c r="DP95" i="30"/>
  <c r="DO95" i="30"/>
  <c r="DM95" i="30"/>
  <c r="DK95" i="30"/>
  <c r="DI95" i="30"/>
  <c r="DH95" i="30"/>
  <c r="DG95" i="30"/>
  <c r="DE95" i="30"/>
  <c r="CX95" i="30"/>
  <c r="CW95" i="30"/>
  <c r="CV95" i="30"/>
  <c r="CT95" i="30"/>
  <c r="CR95" i="30"/>
  <c r="CP95" i="30"/>
  <c r="CO95" i="30"/>
  <c r="CN95" i="30"/>
  <c r="CL95" i="30"/>
  <c r="CH95" i="30"/>
  <c r="CG95" i="30"/>
  <c r="CF95" i="30"/>
  <c r="CD95" i="30"/>
  <c r="BQ95" i="30"/>
  <c r="BP95" i="30"/>
  <c r="BO95" i="30"/>
  <c r="BM95" i="30"/>
  <c r="BK95" i="30"/>
  <c r="BI95" i="30"/>
  <c r="BH95" i="30"/>
  <c r="BG95" i="30"/>
  <c r="BE95" i="30"/>
  <c r="BA95" i="30"/>
  <c r="AZ95" i="30"/>
  <c r="AY95" i="30"/>
  <c r="AW95" i="30"/>
  <c r="EA94" i="30"/>
  <c r="DY94" i="30"/>
  <c r="DX94" i="30"/>
  <c r="DW94" i="30"/>
  <c r="DU94" i="30"/>
  <c r="DS94" i="30"/>
  <c r="DR94" i="30"/>
  <c r="DQ94" i="30"/>
  <c r="DP94" i="30"/>
  <c r="DO94" i="30"/>
  <c r="DM94" i="30"/>
  <c r="DK94" i="30"/>
  <c r="DI94" i="30"/>
  <c r="DH94" i="30"/>
  <c r="DG94" i="30"/>
  <c r="DE94" i="30"/>
  <c r="CX94" i="30"/>
  <c r="CW94" i="30"/>
  <c r="CV94" i="30"/>
  <c r="CT94" i="30"/>
  <c r="CQ94" i="30"/>
  <c r="CP94" i="30"/>
  <c r="CO94" i="30"/>
  <c r="CN94" i="30"/>
  <c r="CL94" i="30"/>
  <c r="CH94" i="30"/>
  <c r="CG94" i="30"/>
  <c r="CF94" i="30"/>
  <c r="CD94" i="30"/>
  <c r="CB94" i="30"/>
  <c r="BS94" i="30"/>
  <c r="BQ94" i="30"/>
  <c r="BP94" i="30"/>
  <c r="BO94" i="30"/>
  <c r="BM94" i="30"/>
  <c r="BI94" i="30"/>
  <c r="BH94" i="30"/>
  <c r="BG94" i="30"/>
  <c r="BE94" i="30"/>
  <c r="BA94" i="30"/>
  <c r="AZ94" i="30"/>
  <c r="AY94" i="30"/>
  <c r="AW94" i="30"/>
  <c r="EA93" i="30"/>
  <c r="DY93" i="30"/>
  <c r="DX93" i="30"/>
  <c r="DW93" i="30"/>
  <c r="DU93" i="30"/>
  <c r="DS93" i="30"/>
  <c r="DQ93" i="30"/>
  <c r="DP93" i="30"/>
  <c r="DO93" i="30"/>
  <c r="DM93" i="30"/>
  <c r="DL93" i="30"/>
  <c r="DK93" i="30"/>
  <c r="DI93" i="30"/>
  <c r="DH93" i="30"/>
  <c r="DG93" i="30"/>
  <c r="DE93" i="30"/>
  <c r="CX93" i="30"/>
  <c r="CW93" i="30"/>
  <c r="CV93" i="30"/>
  <c r="CT93" i="30"/>
  <c r="CP93" i="30"/>
  <c r="CO93" i="30"/>
  <c r="CN93" i="30"/>
  <c r="CL93" i="30"/>
  <c r="CJ93" i="30"/>
  <c r="CH93" i="30"/>
  <c r="CG93" i="30"/>
  <c r="CF93" i="30"/>
  <c r="CD93" i="30"/>
  <c r="BS93" i="30"/>
  <c r="BQ93" i="30"/>
  <c r="BP93" i="30"/>
  <c r="BO93" i="30"/>
  <c r="BM93" i="30"/>
  <c r="BK93" i="30"/>
  <c r="BI93" i="30"/>
  <c r="BH93" i="30"/>
  <c r="BG93" i="30"/>
  <c r="BE93" i="30"/>
  <c r="BA93" i="30"/>
  <c r="AZ93" i="30"/>
  <c r="AY93" i="30"/>
  <c r="AW93" i="30"/>
  <c r="EA92" i="30"/>
  <c r="DY92" i="30"/>
  <c r="DX92" i="30"/>
  <c r="DW92" i="30"/>
  <c r="DU92" i="30"/>
  <c r="DT92" i="30"/>
  <c r="DS92" i="30"/>
  <c r="DQ92" i="30"/>
  <c r="DP92" i="30"/>
  <c r="DO92" i="30"/>
  <c r="DM92" i="30"/>
  <c r="DK92" i="30"/>
  <c r="DI92" i="30"/>
  <c r="DH92" i="30"/>
  <c r="DG92" i="30"/>
  <c r="DE92" i="30"/>
  <c r="CW92" i="30"/>
  <c r="CV92" i="30"/>
  <c r="CT92" i="30"/>
  <c r="CP92" i="30"/>
  <c r="CO92" i="30"/>
  <c r="CN92" i="30"/>
  <c r="CL92" i="30"/>
  <c r="CJ92" i="30"/>
  <c r="CH92" i="30"/>
  <c r="CD92" i="30"/>
  <c r="CC92" i="30"/>
  <c r="CB92" i="30"/>
  <c r="BQ92" i="30"/>
  <c r="BO92" i="30"/>
  <c r="BI92" i="30"/>
  <c r="BG92" i="30"/>
  <c r="BE92" i="30"/>
  <c r="BC92" i="30"/>
  <c r="BA92" i="30"/>
  <c r="AY92" i="30"/>
  <c r="EA91" i="30"/>
  <c r="DY91" i="30"/>
  <c r="DX91" i="30"/>
  <c r="DW91" i="30"/>
  <c r="DU91" i="30"/>
  <c r="DS91" i="30"/>
  <c r="DQ91" i="30"/>
  <c r="DP91" i="30"/>
  <c r="DO91" i="30"/>
  <c r="DM91" i="30"/>
  <c r="DK91" i="30"/>
  <c r="DI91" i="30"/>
  <c r="DH91" i="30"/>
  <c r="DG91" i="30"/>
  <c r="DE91" i="30"/>
  <c r="CW91" i="30"/>
  <c r="CT91" i="30"/>
  <c r="CQ91" i="30"/>
  <c r="CP91" i="30"/>
  <c r="CO91" i="30"/>
  <c r="CN91" i="30"/>
  <c r="CL91" i="30"/>
  <c r="CF91" i="30"/>
  <c r="CD91" i="30"/>
  <c r="BS91" i="30"/>
  <c r="BQ91" i="30"/>
  <c r="BP91" i="30"/>
  <c r="BO91" i="30"/>
  <c r="BM91" i="30"/>
  <c r="BI91" i="30"/>
  <c r="BH91" i="30"/>
  <c r="BG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Q90" i="30"/>
  <c r="DP90" i="30"/>
  <c r="DO90" i="30"/>
  <c r="DM90" i="30"/>
  <c r="DK90" i="30"/>
  <c r="DI90" i="30"/>
  <c r="DH90" i="30"/>
  <c r="DG90" i="30"/>
  <c r="DE90" i="30"/>
  <c r="CV90" i="30"/>
  <c r="CT90" i="30"/>
  <c r="CR90" i="30"/>
  <c r="CP90" i="30"/>
  <c r="CO90" i="30"/>
  <c r="CN90" i="30"/>
  <c r="CL90" i="30"/>
  <c r="CJ90" i="30"/>
  <c r="CF90" i="30"/>
  <c r="CD90" i="30"/>
  <c r="BM90" i="30"/>
  <c r="BK90" i="30"/>
  <c r="BI90" i="30"/>
  <c r="BH90" i="30"/>
  <c r="BG90" i="30"/>
  <c r="BE90" i="30"/>
  <c r="BA90" i="30"/>
  <c r="AY90" i="30"/>
  <c r="AW90" i="30"/>
  <c r="AV90" i="30"/>
  <c r="BR35" i="30"/>
  <c r="AZ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V31" i="30"/>
  <c r="DF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G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EB24" i="30"/>
  <c r="EB69" i="30" s="1"/>
  <c r="EB115" i="30" s="1"/>
  <c r="DX24" i="30"/>
  <c r="DX69" i="30" s="1"/>
  <c r="DX115" i="30" s="1"/>
  <c r="DW24" i="30"/>
  <c r="DW69" i="30" s="1"/>
  <c r="DW115" i="30" s="1"/>
  <c r="DP24" i="30"/>
  <c r="DO24" i="30"/>
  <c r="DO69" i="30" s="1"/>
  <c r="DO115" i="30" s="1"/>
  <c r="DH24" i="30"/>
  <c r="DH69" i="30" s="1"/>
  <c r="DH115" i="30" s="1"/>
  <c r="DG24" i="30"/>
  <c r="CV24" i="30"/>
  <c r="CV69" i="30" s="1"/>
  <c r="CV115" i="30" s="1"/>
  <c r="CN24" i="30"/>
  <c r="CN69" i="30" s="1"/>
  <c r="CN115" i="30" s="1"/>
  <c r="CM24" i="30"/>
  <c r="CM69" i="30" s="1"/>
  <c r="CM115" i="30" s="1"/>
  <c r="CJ24" i="30"/>
  <c r="CJ69" i="30" s="1"/>
  <c r="CJ115" i="30" s="1"/>
  <c r="CE24" i="30"/>
  <c r="CE69" i="30" s="1"/>
  <c r="CE115" i="30" s="1"/>
  <c r="BQ24" i="30"/>
  <c r="BI24" i="30"/>
  <c r="BA24" i="30"/>
  <c r="AW24" i="30"/>
  <c r="DZ23" i="30"/>
  <c r="DZ68" i="30" s="1"/>
  <c r="DZ114" i="30" s="1"/>
  <c r="DX23" i="30"/>
  <c r="DX68" i="30" s="1"/>
  <c r="DX114" i="30" s="1"/>
  <c r="DR23" i="30"/>
  <c r="DR68" i="30" s="1"/>
  <c r="DR114" i="30" s="1"/>
  <c r="DP23" i="30"/>
  <c r="DP68" i="30" s="1"/>
  <c r="DP114" i="30" s="1"/>
  <c r="DJ23" i="30"/>
  <c r="DH23" i="30"/>
  <c r="DH68" i="30" s="1"/>
  <c r="DH114" i="30" s="1"/>
  <c r="CX23" i="30"/>
  <c r="CX68" i="30" s="1"/>
  <c r="CX114" i="30" s="1"/>
  <c r="CV23" i="30"/>
  <c r="CV68" i="30" s="1"/>
  <c r="CV114" i="30" s="1"/>
  <c r="CP23" i="30"/>
  <c r="CP68" i="30" s="1"/>
  <c r="CP114" i="30" s="1"/>
  <c r="CN23" i="30"/>
  <c r="CH23" i="30"/>
  <c r="CH68" i="30" s="1"/>
  <c r="CH114" i="30" s="1"/>
  <c r="CF23" i="30"/>
  <c r="CF68" i="30" s="1"/>
  <c r="CF114" i="30" s="1"/>
  <c r="BS23" i="30"/>
  <c r="BQ23" i="30"/>
  <c r="BK23" i="30"/>
  <c r="BI23" i="30"/>
  <c r="BC23" i="30"/>
  <c r="BA23" i="30"/>
  <c r="EA22" i="30"/>
  <c r="EA67" i="30" s="1"/>
  <c r="EA113" i="30" s="1"/>
  <c r="DU22" i="30"/>
  <c r="DS22" i="30"/>
  <c r="DS67" i="30" s="1"/>
  <c r="DS113" i="30" s="1"/>
  <c r="DM22" i="30"/>
  <c r="DM67" i="30" s="1"/>
  <c r="DM113" i="30" s="1"/>
  <c r="DK22" i="30"/>
  <c r="DK67" i="30" s="1"/>
  <c r="DK113" i="30" s="1"/>
  <c r="DE22" i="30"/>
  <c r="DE67" i="30" s="1"/>
  <c r="DE113" i="30" s="1"/>
  <c r="CY22" i="30"/>
  <c r="CS22" i="30"/>
  <c r="CS67" i="30" s="1"/>
  <c r="CS113" i="30" s="1"/>
  <c r="CQ22" i="30"/>
  <c r="CQ67" i="30" s="1"/>
  <c r="CQ113" i="30" s="1"/>
  <c r="CK22" i="30"/>
  <c r="CK67" i="30" s="1"/>
  <c r="CK113" i="30" s="1"/>
  <c r="CI22" i="30"/>
  <c r="CI67" i="30" s="1"/>
  <c r="CI113" i="30" s="1"/>
  <c r="CC22" i="30"/>
  <c r="CC67" i="30" s="1"/>
  <c r="CC113" i="30" s="1"/>
  <c r="BZ22" i="30"/>
  <c r="BZ55" i="30" s="1"/>
  <c r="BD22" i="30"/>
  <c r="AT22" i="30"/>
  <c r="F22" i="30"/>
  <c r="C256" i="33" s="1"/>
  <c r="EA21" i="30"/>
  <c r="EA66" i="30" s="1"/>
  <c r="EA112" i="30" s="1"/>
  <c r="DS21" i="30"/>
  <c r="DS66" i="30" s="1"/>
  <c r="DS112" i="30" s="1"/>
  <c r="DO21" i="30"/>
  <c r="DO66" i="30" s="1"/>
  <c r="DO112" i="30" s="1"/>
  <c r="DK21" i="30"/>
  <c r="DK66" i="30" s="1"/>
  <c r="DK112" i="30" s="1"/>
  <c r="CY21" i="30"/>
  <c r="CY66" i="30" s="1"/>
  <c r="CY112" i="30" s="1"/>
  <c r="CW21" i="30"/>
  <c r="CW66" i="30" s="1"/>
  <c r="CW112" i="30" s="1"/>
  <c r="CO21" i="30"/>
  <c r="CO66" i="30" s="1"/>
  <c r="CO112" i="30" s="1"/>
  <c r="CG21" i="30"/>
  <c r="CG66" i="30" s="1"/>
  <c r="CG112" i="30" s="1"/>
  <c r="BR21" i="30"/>
  <c r="BR77" i="30" s="1"/>
  <c r="BL21" i="30"/>
  <c r="BJ21" i="30"/>
  <c r="BB21" i="30"/>
  <c r="F21" i="30"/>
  <c r="C255" i="33" s="1"/>
  <c r="DY20" i="30"/>
  <c r="DW20" i="30"/>
  <c r="DW65" i="30" s="1"/>
  <c r="DW111" i="30" s="1"/>
  <c r="DQ20" i="30"/>
  <c r="DQ65" i="30" s="1"/>
  <c r="DQ111" i="30" s="1"/>
  <c r="DO20" i="30"/>
  <c r="DI20" i="30"/>
  <c r="DI65" i="30" s="1"/>
  <c r="DI111" i="30" s="1"/>
  <c r="DG20" i="30"/>
  <c r="DG65" i="30" s="1"/>
  <c r="DG111" i="30" s="1"/>
  <c r="CW20" i="30"/>
  <c r="CW65" i="30" s="1"/>
  <c r="CW111" i="30" s="1"/>
  <c r="CU20" i="30"/>
  <c r="CU65" i="30" s="1"/>
  <c r="CU111" i="30" s="1"/>
  <c r="CO20" i="30"/>
  <c r="CO65" i="30" s="1"/>
  <c r="CO111" i="30" s="1"/>
  <c r="CM20" i="30"/>
  <c r="CM65" i="30" s="1"/>
  <c r="CM111" i="30" s="1"/>
  <c r="CG20" i="30"/>
  <c r="CG65" i="30" s="1"/>
  <c r="CG111" i="30" s="1"/>
  <c r="CE20" i="30"/>
  <c r="CE65" i="30" s="1"/>
  <c r="CE111" i="30" s="1"/>
  <c r="BR20" i="30"/>
  <c r="BJ20" i="30"/>
  <c r="BB20" i="30"/>
  <c r="BB76" i="30" s="1"/>
  <c r="AT20" i="30"/>
  <c r="F20" i="30"/>
  <c r="C254" i="33" s="1"/>
  <c r="DU19" i="30"/>
  <c r="DM19" i="30"/>
  <c r="DE19" i="30"/>
  <c r="CY19" i="30"/>
  <c r="CY64" i="30" s="1"/>
  <c r="CY110" i="30" s="1"/>
  <c r="CQ19" i="30"/>
  <c r="CQ64" i="30" s="1"/>
  <c r="CQ110" i="30" s="1"/>
  <c r="CK19" i="30"/>
  <c r="CI19" i="30"/>
  <c r="CI64" i="30" s="1"/>
  <c r="CI110" i="30" s="1"/>
  <c r="BZ19" i="30"/>
  <c r="BZ52" i="30" s="1"/>
  <c r="DZ18" i="30"/>
  <c r="DZ63" i="30" s="1"/>
  <c r="DZ109" i="30" s="1"/>
  <c r="DX18" i="30"/>
  <c r="DX63" i="30" s="1"/>
  <c r="DX109" i="30" s="1"/>
  <c r="DV18" i="30"/>
  <c r="DV63" i="30" s="1"/>
  <c r="DV109" i="30" s="1"/>
  <c r="DN18" i="30"/>
  <c r="DN63" i="30" s="1"/>
  <c r="DN109" i="30" s="1"/>
  <c r="DF18" i="30"/>
  <c r="DF63" i="30" s="1"/>
  <c r="DF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Z108" i="30" s="1"/>
  <c r="DX17" i="30"/>
  <c r="DX62" i="30" s="1"/>
  <c r="DX108" i="30" s="1"/>
  <c r="DV17" i="30"/>
  <c r="DV62" i="30" s="1"/>
  <c r="DV108" i="30" s="1"/>
  <c r="DR17" i="30"/>
  <c r="DR62" i="30" s="1"/>
  <c r="DR108" i="30" s="1"/>
  <c r="DP17" i="30"/>
  <c r="DP62" i="30" s="1"/>
  <c r="DP108" i="30" s="1"/>
  <c r="DN17" i="30"/>
  <c r="DN62" i="30" s="1"/>
  <c r="DN108" i="30" s="1"/>
  <c r="DJ17" i="30"/>
  <c r="DJ62" i="30" s="1"/>
  <c r="DJ108" i="30" s="1"/>
  <c r="DH17" i="30"/>
  <c r="DH62" i="30" s="1"/>
  <c r="DH108" i="30" s="1"/>
  <c r="DF17" i="30"/>
  <c r="DF62" i="30" s="1"/>
  <c r="DF108" i="30" s="1"/>
  <c r="CV17" i="30"/>
  <c r="CT17" i="30"/>
  <c r="CN17" i="30"/>
  <c r="CL17" i="30"/>
  <c r="CF17" i="30"/>
  <c r="CD17" i="30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X16" i="30"/>
  <c r="DX61" i="30" s="1"/>
  <c r="DX107" i="30" s="1"/>
  <c r="DP16" i="30"/>
  <c r="DP61" i="30" s="1"/>
  <c r="DP107" i="30" s="1"/>
  <c r="DH16" i="30"/>
  <c r="DH61" i="30" s="1"/>
  <c r="DH107" i="30" s="1"/>
  <c r="CT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Z106" i="30" s="1"/>
  <c r="DX15" i="30"/>
  <c r="DX60" i="30" s="1"/>
  <c r="DX106" i="30" s="1"/>
  <c r="DV15" i="30"/>
  <c r="DV60" i="30" s="1"/>
  <c r="DV106" i="30" s="1"/>
  <c r="DR15" i="30"/>
  <c r="DR60" i="30" s="1"/>
  <c r="DR106" i="30" s="1"/>
  <c r="DP15" i="30"/>
  <c r="DP60" i="30" s="1"/>
  <c r="DP106" i="30" s="1"/>
  <c r="DN15" i="30"/>
  <c r="DN60" i="30" s="1"/>
  <c r="DN106" i="30" s="1"/>
  <c r="DJ15" i="30"/>
  <c r="DJ60" i="30" s="1"/>
  <c r="DJ106" i="30" s="1"/>
  <c r="DH15" i="30"/>
  <c r="DH60" i="30" s="1"/>
  <c r="DH106" i="30" s="1"/>
  <c r="DF15" i="30"/>
  <c r="DF60" i="30" s="1"/>
  <c r="DF106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EA24" i="30"/>
  <c r="EA69" i="30" s="1"/>
  <c r="EA115" i="30" s="1"/>
  <c r="DZ24" i="30"/>
  <c r="DZ69" i="30" s="1"/>
  <c r="DZ115" i="30" s="1"/>
  <c r="DY24" i="30"/>
  <c r="DY69" i="30" s="1"/>
  <c r="DY115" i="30" s="1"/>
  <c r="DU24" i="30"/>
  <c r="DU69" i="30" s="1"/>
  <c r="DU115" i="30" s="1"/>
  <c r="DS24" i="30"/>
  <c r="DS69" i="30" s="1"/>
  <c r="DS115" i="30" s="1"/>
  <c r="DQ24" i="30"/>
  <c r="DQ69" i="30" s="1"/>
  <c r="DQ115" i="30" s="1"/>
  <c r="DM24" i="30"/>
  <c r="DM69" i="30" s="1"/>
  <c r="DM115" i="30" s="1"/>
  <c r="DK24" i="30"/>
  <c r="DK69" i="30" s="1"/>
  <c r="DK115" i="30" s="1"/>
  <c r="DJ24" i="30"/>
  <c r="DJ69" i="30" s="1"/>
  <c r="DJ115" i="30" s="1"/>
  <c r="DI24" i="30"/>
  <c r="DI69" i="30" s="1"/>
  <c r="DI115" i="30" s="1"/>
  <c r="DE24" i="30"/>
  <c r="DE69" i="30" s="1"/>
  <c r="DE115" i="30" s="1"/>
  <c r="CW24" i="30"/>
  <c r="CW69" i="30" s="1"/>
  <c r="CW115" i="30" s="1"/>
  <c r="CS24" i="30"/>
  <c r="CS69" i="30" s="1"/>
  <c r="CS115" i="30" s="1"/>
  <c r="CG24" i="30"/>
  <c r="CG69" i="30" s="1"/>
  <c r="CG115" i="30" s="1"/>
  <c r="CD24" i="30"/>
  <c r="CD69" i="30" s="1"/>
  <c r="CD115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B114" i="30" s="1"/>
  <c r="DY23" i="30"/>
  <c r="DY68" i="30" s="1"/>
  <c r="DY114" i="30" s="1"/>
  <c r="DV23" i="30"/>
  <c r="DV68" i="30" s="1"/>
  <c r="DV114" i="30" s="1"/>
  <c r="DT23" i="30"/>
  <c r="DT68" i="30" s="1"/>
  <c r="DT114" i="30" s="1"/>
  <c r="DQ23" i="30"/>
  <c r="DQ68" i="30" s="1"/>
  <c r="DQ114" i="30" s="1"/>
  <c r="DO23" i="30"/>
  <c r="DO68" i="30" s="1"/>
  <c r="DO114" i="30" s="1"/>
  <c r="DN23" i="30"/>
  <c r="DN68" i="30" s="1"/>
  <c r="DN114" i="30" s="1"/>
  <c r="DM23" i="30"/>
  <c r="DM68" i="30" s="1"/>
  <c r="DM114" i="30" s="1"/>
  <c r="DL23" i="30"/>
  <c r="DL68" i="30" s="1"/>
  <c r="DL114" i="30" s="1"/>
  <c r="DI23" i="30"/>
  <c r="DI68" i="30" s="1"/>
  <c r="DI114" i="30" s="1"/>
  <c r="DF23" i="30"/>
  <c r="DF68" i="30" s="1"/>
  <c r="DF114" i="30" s="1"/>
  <c r="DC23" i="30"/>
  <c r="DC56" i="30" s="1"/>
  <c r="CU23" i="30"/>
  <c r="CU68" i="30" s="1"/>
  <c r="CU114" i="30" s="1"/>
  <c r="CT23" i="30"/>
  <c r="CT68" i="30" s="1"/>
  <c r="CT114" i="30" s="1"/>
  <c r="CR23" i="30"/>
  <c r="CR68" i="30" s="1"/>
  <c r="CR114" i="30" s="1"/>
  <c r="CM23" i="30"/>
  <c r="CM68" i="30" s="1"/>
  <c r="CM114" i="30" s="1"/>
  <c r="CL23" i="30"/>
  <c r="CL68" i="30" s="1"/>
  <c r="CL114" i="30" s="1"/>
  <c r="CJ23" i="30"/>
  <c r="CJ68" i="30" s="1"/>
  <c r="CJ114" i="30" s="1"/>
  <c r="CE23" i="30"/>
  <c r="CE68" i="30" s="1"/>
  <c r="CE114" i="30" s="1"/>
  <c r="CD23" i="30"/>
  <c r="CD68" i="30" s="1"/>
  <c r="CD114" i="30" s="1"/>
  <c r="CB23" i="30"/>
  <c r="CB68" i="30" s="1"/>
  <c r="CB114" i="30" s="1"/>
  <c r="BR23" i="30"/>
  <c r="BO23" i="30"/>
  <c r="BJ23" i="30"/>
  <c r="BG23" i="30"/>
  <c r="BE23" i="30"/>
  <c r="BB23" i="30"/>
  <c r="AY23" i="30"/>
  <c r="EB22" i="30"/>
  <c r="EB67" i="30" s="1"/>
  <c r="EB113" i="30" s="1"/>
  <c r="DZ22" i="30"/>
  <c r="DZ67" i="30" s="1"/>
  <c r="DZ113" i="30" s="1"/>
  <c r="DY22" i="30"/>
  <c r="DY67" i="30" s="1"/>
  <c r="DY113" i="30" s="1"/>
  <c r="DW22" i="30"/>
  <c r="DW67" i="30" s="1"/>
  <c r="DW113" i="30" s="1"/>
  <c r="DR22" i="30"/>
  <c r="DR67" i="30" s="1"/>
  <c r="DR113" i="30" s="1"/>
  <c r="DQ22" i="30"/>
  <c r="DQ67" i="30" s="1"/>
  <c r="DQ113" i="30" s="1"/>
  <c r="DO22" i="30"/>
  <c r="DO67" i="30" s="1"/>
  <c r="DO113" i="30" s="1"/>
  <c r="DN22" i="30"/>
  <c r="DN67" i="30" s="1"/>
  <c r="DN113" i="30" s="1"/>
  <c r="DJ22" i="30"/>
  <c r="DJ67" i="30" s="1"/>
  <c r="DJ113" i="30" s="1"/>
  <c r="DI22" i="30"/>
  <c r="DI67" i="30" s="1"/>
  <c r="DI113" i="30" s="1"/>
  <c r="DG22" i="30"/>
  <c r="DG67" i="30" s="1"/>
  <c r="DG113" i="30" s="1"/>
  <c r="CW22" i="30"/>
  <c r="CW67" i="30" s="1"/>
  <c r="CW113" i="30" s="1"/>
  <c r="CV22" i="30"/>
  <c r="CV67" i="30" s="1"/>
  <c r="CV113" i="30" s="1"/>
  <c r="CU22" i="30"/>
  <c r="CU67" i="30" s="1"/>
  <c r="CU113" i="30" s="1"/>
  <c r="CO22" i="30"/>
  <c r="CO67" i="30" s="1"/>
  <c r="CO113" i="30" s="1"/>
  <c r="CN22" i="30"/>
  <c r="CN67" i="30" s="1"/>
  <c r="CN113" i="30" s="1"/>
  <c r="CM22" i="30"/>
  <c r="CM67" i="30" s="1"/>
  <c r="CM113" i="30" s="1"/>
  <c r="CJ22" i="30"/>
  <c r="CJ67" i="30" s="1"/>
  <c r="CJ113" i="30" s="1"/>
  <c r="CG22" i="30"/>
  <c r="CG67" i="30" s="1"/>
  <c r="CG113" i="30" s="1"/>
  <c r="CF22" i="30"/>
  <c r="CF67" i="30" s="1"/>
  <c r="CF113" i="30" s="1"/>
  <c r="CE22" i="30"/>
  <c r="CE67" i="30" s="1"/>
  <c r="CE113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EB112" i="30" s="1"/>
  <c r="DZ21" i="30"/>
  <c r="DZ66" i="30" s="1"/>
  <c r="DZ112" i="30" s="1"/>
  <c r="DX21" i="30"/>
  <c r="DX66" i="30" s="1"/>
  <c r="DX112" i="30" s="1"/>
  <c r="DV21" i="30"/>
  <c r="DV66" i="30" s="1"/>
  <c r="DV112" i="30" s="1"/>
  <c r="DT21" i="30"/>
  <c r="DT66" i="30" s="1"/>
  <c r="DT112" i="30" s="1"/>
  <c r="DR21" i="30"/>
  <c r="DR66" i="30" s="1"/>
  <c r="DR112" i="30" s="1"/>
  <c r="DP21" i="30"/>
  <c r="DP66" i="30" s="1"/>
  <c r="DP112" i="30" s="1"/>
  <c r="DN21" i="30"/>
  <c r="DN66" i="30" s="1"/>
  <c r="DN112" i="30" s="1"/>
  <c r="DL21" i="30"/>
  <c r="DL66" i="30" s="1"/>
  <c r="DL112" i="30" s="1"/>
  <c r="DJ21" i="30"/>
  <c r="DJ66" i="30" s="1"/>
  <c r="DJ112" i="30" s="1"/>
  <c r="DH21" i="30"/>
  <c r="DH66" i="30" s="1"/>
  <c r="DH112" i="30" s="1"/>
  <c r="DF21" i="30"/>
  <c r="DF66" i="30" s="1"/>
  <c r="DF112" i="30" s="1"/>
  <c r="DE21" i="30"/>
  <c r="DE66" i="30" s="1"/>
  <c r="DE112" i="30" s="1"/>
  <c r="DC43" i="30"/>
  <c r="CX21" i="30"/>
  <c r="CX66" i="30" s="1"/>
  <c r="CX112" i="30" s="1"/>
  <c r="CV21" i="30"/>
  <c r="CV66" i="30" s="1"/>
  <c r="CV112" i="30" s="1"/>
  <c r="CT21" i="30"/>
  <c r="CT66" i="30" s="1"/>
  <c r="CT112" i="30" s="1"/>
  <c r="CR21" i="30"/>
  <c r="CR66" i="30" s="1"/>
  <c r="CR112" i="30" s="1"/>
  <c r="CP21" i="30"/>
  <c r="CP66" i="30" s="1"/>
  <c r="CP112" i="30" s="1"/>
  <c r="CN21" i="30"/>
  <c r="CN66" i="30" s="1"/>
  <c r="CN112" i="30" s="1"/>
  <c r="CL21" i="30"/>
  <c r="CL66" i="30" s="1"/>
  <c r="CL112" i="30" s="1"/>
  <c r="CJ21" i="30"/>
  <c r="CJ66" i="30" s="1"/>
  <c r="CJ112" i="30" s="1"/>
  <c r="CH21" i="30"/>
  <c r="CH66" i="30" s="1"/>
  <c r="CH112" i="30" s="1"/>
  <c r="CF21" i="30"/>
  <c r="CF66" i="30" s="1"/>
  <c r="CF112" i="30" s="1"/>
  <c r="CD21" i="30"/>
  <c r="CD66" i="30" s="1"/>
  <c r="CD112" i="30" s="1"/>
  <c r="CB21" i="30"/>
  <c r="CB66" i="30" s="1"/>
  <c r="CB112" i="30" s="1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B111" i="30" s="1"/>
  <c r="EA20" i="30"/>
  <c r="EA65" i="30" s="1"/>
  <c r="EA111" i="30" s="1"/>
  <c r="DX20" i="30"/>
  <c r="DX65" i="30" s="1"/>
  <c r="DX111" i="30" s="1"/>
  <c r="DU20" i="30"/>
  <c r="DU65" i="30" s="1"/>
  <c r="DU111" i="30" s="1"/>
  <c r="DT20" i="30"/>
  <c r="DT65" i="30" s="1"/>
  <c r="DT111" i="30" s="1"/>
  <c r="DS20" i="30"/>
  <c r="DS65" i="30" s="1"/>
  <c r="DS111" i="30" s="1"/>
  <c r="DM20" i="30"/>
  <c r="DM65" i="30" s="1"/>
  <c r="DM111" i="30" s="1"/>
  <c r="DL20" i="30"/>
  <c r="DL65" i="30" s="1"/>
  <c r="DL111" i="30" s="1"/>
  <c r="DK20" i="30"/>
  <c r="DK65" i="30" s="1"/>
  <c r="DK111" i="30" s="1"/>
  <c r="DE20" i="30"/>
  <c r="DE65" i="30" s="1"/>
  <c r="DE111" i="30" s="1"/>
  <c r="CY20" i="30"/>
  <c r="CY65" i="30" s="1"/>
  <c r="CY111" i="30" s="1"/>
  <c r="CX20" i="30"/>
  <c r="CX65" i="30" s="1"/>
  <c r="CX111" i="30" s="1"/>
  <c r="CS20" i="30"/>
  <c r="CS65" i="30" s="1"/>
  <c r="CS111" i="30" s="1"/>
  <c r="CQ20" i="30"/>
  <c r="CQ65" i="30" s="1"/>
  <c r="CQ111" i="30" s="1"/>
  <c r="CP20" i="30"/>
  <c r="CP65" i="30" s="1"/>
  <c r="CP111" i="30" s="1"/>
  <c r="CK20" i="30"/>
  <c r="CK65" i="30" s="1"/>
  <c r="CK111" i="30" s="1"/>
  <c r="CI20" i="30"/>
  <c r="CI65" i="30" s="1"/>
  <c r="CI111" i="30" s="1"/>
  <c r="CH20" i="30"/>
  <c r="CH65" i="30" s="1"/>
  <c r="CH111" i="30" s="1"/>
  <c r="CC20" i="30"/>
  <c r="CC65" i="30" s="1"/>
  <c r="CC111" i="30" s="1"/>
  <c r="BZ42" i="30"/>
  <c r="BS20" i="30"/>
  <c r="BQ20" i="30"/>
  <c r="BO20" i="30"/>
  <c r="BN20" i="30"/>
  <c r="BM20" i="30"/>
  <c r="BK20" i="30"/>
  <c r="BI20" i="30"/>
  <c r="BG20" i="30"/>
  <c r="BE20" i="30"/>
  <c r="BC20" i="30"/>
  <c r="BA20" i="30"/>
  <c r="AY20" i="30"/>
  <c r="AW20" i="30"/>
  <c r="AT9" i="30"/>
  <c r="EB19" i="30"/>
  <c r="EB64" i="30" s="1"/>
  <c r="EB110" i="30" s="1"/>
  <c r="DZ19" i="30"/>
  <c r="DZ64" i="30" s="1"/>
  <c r="DZ110" i="30" s="1"/>
  <c r="DX19" i="30"/>
  <c r="DX64" i="30" s="1"/>
  <c r="DX110" i="30" s="1"/>
  <c r="DV19" i="30"/>
  <c r="DV64" i="30" s="1"/>
  <c r="DV110" i="30" s="1"/>
  <c r="DT19" i="30"/>
  <c r="DT64" i="30" s="1"/>
  <c r="DT110" i="30" s="1"/>
  <c r="DR19" i="30"/>
  <c r="DR64" i="30" s="1"/>
  <c r="DR110" i="30" s="1"/>
  <c r="DP19" i="30"/>
  <c r="DP64" i="30" s="1"/>
  <c r="DP110" i="30" s="1"/>
  <c r="DN19" i="30"/>
  <c r="DN64" i="30" s="1"/>
  <c r="DN110" i="30" s="1"/>
  <c r="DL19" i="30"/>
  <c r="DL64" i="30" s="1"/>
  <c r="DL110" i="30" s="1"/>
  <c r="DJ19" i="30"/>
  <c r="DJ64" i="30" s="1"/>
  <c r="DJ110" i="30" s="1"/>
  <c r="DH19" i="30"/>
  <c r="DH64" i="30" s="1"/>
  <c r="DH110" i="30" s="1"/>
  <c r="DF19" i="30"/>
  <c r="DF64" i="30" s="1"/>
  <c r="DF110" i="30" s="1"/>
  <c r="DC30" i="30"/>
  <c r="DC94" i="30" s="1"/>
  <c r="CX19" i="30"/>
  <c r="CX64" i="30" s="1"/>
  <c r="CX110" i="30" s="1"/>
  <c r="CV19" i="30"/>
  <c r="CV64" i="30" s="1"/>
  <c r="CV110" i="30" s="1"/>
  <c r="CT19" i="30"/>
  <c r="CT64" i="30" s="1"/>
  <c r="CT110" i="30" s="1"/>
  <c r="CR19" i="30"/>
  <c r="CR64" i="30" s="1"/>
  <c r="CR110" i="30" s="1"/>
  <c r="CP19" i="30"/>
  <c r="CP64" i="30" s="1"/>
  <c r="CP110" i="30" s="1"/>
  <c r="CN19" i="30"/>
  <c r="CN64" i="30" s="1"/>
  <c r="CN110" i="30" s="1"/>
  <c r="CL19" i="30"/>
  <c r="CL64" i="30" s="1"/>
  <c r="CL110" i="30" s="1"/>
  <c r="CJ19" i="30"/>
  <c r="CJ64" i="30" s="1"/>
  <c r="CJ110" i="30" s="1"/>
  <c r="CH19" i="30"/>
  <c r="CH64" i="30" s="1"/>
  <c r="CH110" i="30" s="1"/>
  <c r="CF19" i="30"/>
  <c r="CF64" i="30" s="1"/>
  <c r="CF110" i="30" s="1"/>
  <c r="CD19" i="30"/>
  <c r="CD64" i="30" s="1"/>
  <c r="CD110" i="30" s="1"/>
  <c r="CB19" i="30"/>
  <c r="CB64" i="30" s="1"/>
  <c r="CB110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EA109" i="30" s="1"/>
  <c r="DY18" i="30"/>
  <c r="DY63" i="30" s="1"/>
  <c r="DY109" i="30" s="1"/>
  <c r="DW18" i="30"/>
  <c r="DW63" i="30" s="1"/>
  <c r="DW109" i="30" s="1"/>
  <c r="DU18" i="30"/>
  <c r="DU63" i="30" s="1"/>
  <c r="DU109" i="30" s="1"/>
  <c r="DS18" i="30"/>
  <c r="DS63" i="30" s="1"/>
  <c r="DS109" i="30" s="1"/>
  <c r="DQ18" i="30"/>
  <c r="DQ63" i="30" s="1"/>
  <c r="DQ109" i="30" s="1"/>
  <c r="DO18" i="30"/>
  <c r="DO63" i="30" s="1"/>
  <c r="DO109" i="30" s="1"/>
  <c r="DM18" i="30"/>
  <c r="DM63" i="30" s="1"/>
  <c r="DM109" i="30" s="1"/>
  <c r="DL18" i="30"/>
  <c r="DL63" i="30" s="1"/>
  <c r="DL109" i="30" s="1"/>
  <c r="DK18" i="30"/>
  <c r="DK63" i="30" s="1"/>
  <c r="DK109" i="30" s="1"/>
  <c r="DI18" i="30"/>
  <c r="DI63" i="30" s="1"/>
  <c r="DI109" i="30" s="1"/>
  <c r="DG18" i="30"/>
  <c r="DG63" i="30" s="1"/>
  <c r="DG109" i="30" s="1"/>
  <c r="DE18" i="30"/>
  <c r="DE63" i="30" s="1"/>
  <c r="DE109" i="30" s="1"/>
  <c r="CY18" i="30"/>
  <c r="CY63" i="30" s="1"/>
  <c r="CY109" i="30" s="1"/>
  <c r="CW18" i="30"/>
  <c r="CW63" i="30" s="1"/>
  <c r="CW109" i="30" s="1"/>
  <c r="CU18" i="30"/>
  <c r="CU63" i="30" s="1"/>
  <c r="CU109" i="30" s="1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J18" i="30"/>
  <c r="CJ63" i="30" s="1"/>
  <c r="CJ109" i="30" s="1"/>
  <c r="CI18" i="30"/>
  <c r="CI63" i="30" s="1"/>
  <c r="CI109" i="30" s="1"/>
  <c r="CG18" i="30"/>
  <c r="CG63" i="30" s="1"/>
  <c r="CG109" i="30" s="1"/>
  <c r="CE18" i="30"/>
  <c r="CE63" i="30" s="1"/>
  <c r="CE109" i="30" s="1"/>
  <c r="CC18" i="30"/>
  <c r="CC63" i="30" s="1"/>
  <c r="CC109" i="30" s="1"/>
  <c r="CB18" i="30"/>
  <c r="CB63" i="30" s="1"/>
  <c r="CB109" i="30" s="1"/>
  <c r="BZ29" i="30"/>
  <c r="BZ93" i="30" s="1"/>
  <c r="BR18" i="30"/>
  <c r="BM18" i="30"/>
  <c r="BJ18" i="30"/>
  <c r="BE18" i="30"/>
  <c r="BD18" i="30"/>
  <c r="BB18" i="30"/>
  <c r="AW18" i="30"/>
  <c r="EB17" i="30"/>
  <c r="EB62" i="30" s="1"/>
  <c r="EB108" i="30" s="1"/>
  <c r="EA17" i="30"/>
  <c r="EA62" i="30" s="1"/>
  <c r="EA108" i="30" s="1"/>
  <c r="DW17" i="30"/>
  <c r="DW62" i="30" s="1"/>
  <c r="DW108" i="30" s="1"/>
  <c r="DU17" i="30"/>
  <c r="DU62" i="30" s="1"/>
  <c r="DU108" i="30" s="1"/>
  <c r="DT17" i="30"/>
  <c r="DT62" i="30" s="1"/>
  <c r="DT108" i="30" s="1"/>
  <c r="DO17" i="30"/>
  <c r="DO62" i="30" s="1"/>
  <c r="DO108" i="30" s="1"/>
  <c r="DL17" i="30"/>
  <c r="DL62" i="30" s="1"/>
  <c r="DL108" i="30" s="1"/>
  <c r="DG17" i="30"/>
  <c r="DG62" i="30" s="1"/>
  <c r="DG108" i="30" s="1"/>
  <c r="DC17" i="30"/>
  <c r="DC50" i="30" s="1"/>
  <c r="CU17" i="30"/>
  <c r="CS17" i="30"/>
  <c r="CR17" i="30"/>
  <c r="CK17" i="30"/>
  <c r="CJ17" i="30"/>
  <c r="CC17" i="30"/>
  <c r="CB17" i="30"/>
  <c r="CB62" i="30" s="1"/>
  <c r="CB108" i="30" s="1"/>
  <c r="BR17" i="30"/>
  <c r="BM17" i="30"/>
  <c r="BJ17" i="30"/>
  <c r="BE17" i="30"/>
  <c r="BB17" i="30"/>
  <c r="AW17" i="30"/>
  <c r="EA16" i="30"/>
  <c r="EA61" i="30" s="1"/>
  <c r="EA107" i="30" s="1"/>
  <c r="DY16" i="30"/>
  <c r="DY61" i="30" s="1"/>
  <c r="DY107" i="30" s="1"/>
  <c r="DW16" i="30"/>
  <c r="DW61" i="30" s="1"/>
  <c r="DW107" i="30" s="1"/>
  <c r="DU16" i="30"/>
  <c r="DU61" i="30" s="1"/>
  <c r="DU107" i="30" s="1"/>
  <c r="DS16" i="30"/>
  <c r="DS61" i="30" s="1"/>
  <c r="DS107" i="30" s="1"/>
  <c r="DQ16" i="30"/>
  <c r="DQ61" i="30" s="1"/>
  <c r="DQ107" i="30" s="1"/>
  <c r="DO16" i="30"/>
  <c r="DO61" i="30" s="1"/>
  <c r="DO107" i="30" s="1"/>
  <c r="DM16" i="30"/>
  <c r="DM61" i="30" s="1"/>
  <c r="DM107" i="30" s="1"/>
  <c r="DL16" i="30"/>
  <c r="DL61" i="30" s="1"/>
  <c r="DL107" i="30" s="1"/>
  <c r="DK16" i="30"/>
  <c r="DK61" i="30" s="1"/>
  <c r="DK107" i="30" s="1"/>
  <c r="DI16" i="30"/>
  <c r="DI61" i="30" s="1"/>
  <c r="DI107" i="30" s="1"/>
  <c r="DG16" i="30"/>
  <c r="DG61" i="30" s="1"/>
  <c r="DG107" i="30" s="1"/>
  <c r="DE16" i="30"/>
  <c r="DE61" i="30" s="1"/>
  <c r="DE107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B106" i="30" s="1"/>
  <c r="DY15" i="30"/>
  <c r="DY60" i="30" s="1"/>
  <c r="DY106" i="30" s="1"/>
  <c r="DT15" i="30"/>
  <c r="DT60" i="30" s="1"/>
  <c r="DT106" i="30" s="1"/>
  <c r="DQ15" i="30"/>
  <c r="DQ60" i="30" s="1"/>
  <c r="DQ106" i="30" s="1"/>
  <c r="DL15" i="30"/>
  <c r="DL60" i="30" s="1"/>
  <c r="DL106" i="30" s="1"/>
  <c r="DI15" i="30"/>
  <c r="DI60" i="30" s="1"/>
  <c r="DI106" i="30" s="1"/>
  <c r="DG15" i="30"/>
  <c r="DG60" i="30" s="1"/>
  <c r="DG106" i="30" s="1"/>
  <c r="DC60" i="30"/>
  <c r="CU15" i="30"/>
  <c r="CM15" i="30"/>
  <c r="CE15" i="30"/>
  <c r="CE60" i="30" s="1"/>
  <c r="CE106" i="30" s="1"/>
  <c r="CB15" i="30"/>
  <c r="CB60" i="30" s="1"/>
  <c r="CB106" i="30" s="1"/>
  <c r="BP15" i="30"/>
  <c r="BM15" i="30"/>
  <c r="BL15" i="30"/>
  <c r="BH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V46" i="29" s="1"/>
  <c r="V50" i="29" s="1"/>
  <c r="U166" i="29"/>
  <c r="T166" i="29"/>
  <c r="S166" i="29"/>
  <c r="R166" i="29"/>
  <c r="R47" i="29" s="1"/>
  <c r="R51" i="29" s="1"/>
  <c r="Q166" i="29"/>
  <c r="P166" i="29"/>
  <c r="O166" i="29"/>
  <c r="N166" i="29"/>
  <c r="M166" i="29"/>
  <c r="L166" i="29"/>
  <c r="K166" i="29"/>
  <c r="J166" i="29"/>
  <c r="J46" i="29" s="1"/>
  <c r="J50" i="29" s="1"/>
  <c r="I166" i="29"/>
  <c r="I47" i="29" s="1"/>
  <c r="I51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K25" i="29" s="1"/>
  <c r="K29" i="29" s="1"/>
  <c r="J123" i="29"/>
  <c r="J26" i="29" s="1"/>
  <c r="J30" i="29" s="1"/>
  <c r="I123" i="29"/>
  <c r="H123" i="29"/>
  <c r="G123" i="29"/>
  <c r="F123" i="29"/>
  <c r="E123" i="29"/>
  <c r="D123" i="29"/>
  <c r="C123" i="29"/>
  <c r="C25" i="29" s="1"/>
  <c r="C29" i="29" s="1"/>
  <c r="AA118" i="29"/>
  <c r="AA117" i="29"/>
  <c r="T117" i="29" s="1"/>
  <c r="O117" i="29"/>
  <c r="K117" i="29"/>
  <c r="AA116" i="29"/>
  <c r="T116" i="29" s="1"/>
  <c r="AA115" i="29"/>
  <c r="X115" i="29" s="1"/>
  <c r="AA114" i="29"/>
  <c r="S114" i="29" s="1"/>
  <c r="AA113" i="29"/>
  <c r="T113" i="29" s="1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S51" i="29" s="1"/>
  <c r="K46" i="29"/>
  <c r="K50" i="29" s="1"/>
  <c r="C40" i="29"/>
  <c r="C27" i="29" s="1"/>
  <c r="C31" i="29" s="1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V32" i="28" s="1"/>
  <c r="U31" i="28"/>
  <c r="T31" i="28"/>
  <c r="U30" i="28"/>
  <c r="T30" i="28"/>
  <c r="V30" i="28" s="1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K71" i="28"/>
  <c r="C39" i="33" s="1"/>
  <c r="D39" i="33" s="1"/>
  <c r="K11" i="28"/>
  <c r="K10" i="28"/>
  <c r="C9" i="33" s="1"/>
  <c r="D9" i="33" s="1"/>
  <c r="AT12" i="30" l="1"/>
  <c r="BL27" i="30"/>
  <c r="DH31" i="30"/>
  <c r="DX31" i="30"/>
  <c r="AT97" i="30"/>
  <c r="BB35" i="30"/>
  <c r="Z171" i="31"/>
  <c r="AC171" i="31" s="1"/>
  <c r="T171" i="31"/>
  <c r="Y171" i="31"/>
  <c r="X171" i="31"/>
  <c r="Y175" i="31"/>
  <c r="X175" i="31"/>
  <c r="AA175" i="31" s="1"/>
  <c r="Z175" i="31"/>
  <c r="AC175" i="31" s="1"/>
  <c r="T175" i="31"/>
  <c r="AI175" i="31" s="1"/>
  <c r="Z179" i="31"/>
  <c r="AC179" i="31" s="1"/>
  <c r="T179" i="31"/>
  <c r="AG179" i="31" s="1"/>
  <c r="Y179" i="31"/>
  <c r="X179" i="31"/>
  <c r="Y183" i="31"/>
  <c r="X183" i="31"/>
  <c r="AA183" i="31" s="1"/>
  <c r="T183" i="31"/>
  <c r="AI183" i="31" s="1"/>
  <c r="Z183" i="31"/>
  <c r="AC183" i="31" s="1"/>
  <c r="Z195" i="31"/>
  <c r="AC195" i="31" s="1"/>
  <c r="Y195" i="31"/>
  <c r="AB195" i="31" s="1"/>
  <c r="X195" i="31"/>
  <c r="T195" i="31"/>
  <c r="X199" i="31"/>
  <c r="AA199" i="31" s="1"/>
  <c r="T199" i="31"/>
  <c r="Z199" i="31"/>
  <c r="Y199" i="31"/>
  <c r="AB199" i="31" s="1"/>
  <c r="Z203" i="31"/>
  <c r="AC203" i="31" s="1"/>
  <c r="Y203" i="31"/>
  <c r="AB203" i="31" s="1"/>
  <c r="X203" i="31"/>
  <c r="T203" i="31"/>
  <c r="X207" i="31"/>
  <c r="T207" i="31"/>
  <c r="Z207" i="31"/>
  <c r="AC207" i="31" s="1"/>
  <c r="Y207" i="31"/>
  <c r="AB207" i="31" s="1"/>
  <c r="Z201" i="28"/>
  <c r="AC201" i="28" s="1"/>
  <c r="X201" i="28"/>
  <c r="AA201" i="28" s="1"/>
  <c r="T201" i="28"/>
  <c r="Y201" i="28"/>
  <c r="I75" i="29"/>
  <c r="E116" i="29"/>
  <c r="BZ32" i="30"/>
  <c r="AT15" i="30"/>
  <c r="BN27" i="30"/>
  <c r="DI31" i="30"/>
  <c r="DY31" i="30"/>
  <c r="BE35" i="30"/>
  <c r="CV91" i="30"/>
  <c r="AF142" i="31"/>
  <c r="AF136" i="31"/>
  <c r="AF130" i="31"/>
  <c r="AF145" i="31"/>
  <c r="AF139" i="31"/>
  <c r="AF133" i="31"/>
  <c r="AF127" i="31"/>
  <c r="CI90" i="30"/>
  <c r="CY60" i="30"/>
  <c r="CY106" i="30" s="1"/>
  <c r="F75" i="29"/>
  <c r="Y173" i="28"/>
  <c r="AB173" i="28" s="1"/>
  <c r="Z173" i="28"/>
  <c r="AC173" i="28" s="1"/>
  <c r="X173" i="28"/>
  <c r="AA173" i="28" s="1"/>
  <c r="T173" i="28"/>
  <c r="Y181" i="28"/>
  <c r="Z181" i="28"/>
  <c r="AC181" i="28" s="1"/>
  <c r="T181" i="28"/>
  <c r="X181" i="28"/>
  <c r="AA181" i="28" s="1"/>
  <c r="Z193" i="28"/>
  <c r="AC193" i="28" s="1"/>
  <c r="X193" i="28"/>
  <c r="AA193" i="28" s="1"/>
  <c r="T193" i="28"/>
  <c r="Y193" i="28"/>
  <c r="T205" i="28"/>
  <c r="Z205" i="28"/>
  <c r="Y205" i="28"/>
  <c r="AB205" i="28" s="1"/>
  <c r="X205" i="28"/>
  <c r="AA205" i="28" s="1"/>
  <c r="V25" i="28"/>
  <c r="W25" i="28" s="1"/>
  <c r="V29" i="28"/>
  <c r="Z29" i="28" s="1"/>
  <c r="V33" i="28"/>
  <c r="W33" i="28" s="1"/>
  <c r="T174" i="28"/>
  <c r="Z174" i="28"/>
  <c r="Y174" i="28"/>
  <c r="AB174" i="28" s="1"/>
  <c r="X174" i="28"/>
  <c r="AA174" i="28" s="1"/>
  <c r="Z178" i="28"/>
  <c r="AC178" i="28" s="1"/>
  <c r="X178" i="28"/>
  <c r="AA178" i="28" s="1"/>
  <c r="T178" i="28"/>
  <c r="Y178" i="28"/>
  <c r="AB178" i="28" s="1"/>
  <c r="T182" i="28"/>
  <c r="Z182" i="28"/>
  <c r="Y182" i="28"/>
  <c r="AB182" i="28" s="1"/>
  <c r="X182" i="28"/>
  <c r="AA182" i="28" s="1"/>
  <c r="Z194" i="28"/>
  <c r="AC194" i="28" s="1"/>
  <c r="T194" i="28"/>
  <c r="V194" i="28" s="1"/>
  <c r="Y194" i="28"/>
  <c r="AB194" i="28" s="1"/>
  <c r="X194" i="28"/>
  <c r="AA194" i="28" s="1"/>
  <c r="Y198" i="28"/>
  <c r="X198" i="28"/>
  <c r="Z198" i="28"/>
  <c r="AC198" i="28" s="1"/>
  <c r="T198" i="28"/>
  <c r="AJ198" i="28" s="1"/>
  <c r="Z202" i="28"/>
  <c r="AC202" i="28" s="1"/>
  <c r="T202" i="28"/>
  <c r="AG202" i="28" s="1"/>
  <c r="Y202" i="28"/>
  <c r="AB202" i="28" s="1"/>
  <c r="X202" i="28"/>
  <c r="AA202" i="28" s="1"/>
  <c r="Y206" i="28"/>
  <c r="AB206" i="28" s="1"/>
  <c r="X206" i="28"/>
  <c r="Z206" i="28"/>
  <c r="T206" i="28"/>
  <c r="AJ206" i="28" s="1"/>
  <c r="M75" i="29"/>
  <c r="S3" i="29"/>
  <c r="AV27" i="30"/>
  <c r="BO27" i="30"/>
  <c r="DM31" i="30"/>
  <c r="BG35" i="30"/>
  <c r="Z172" i="31"/>
  <c r="Y172" i="31"/>
  <c r="AB172" i="31" s="1"/>
  <c r="X172" i="31"/>
  <c r="AA172" i="31" s="1"/>
  <c r="T172" i="31"/>
  <c r="W172" i="31" s="1"/>
  <c r="X176" i="31"/>
  <c r="AA176" i="31" s="1"/>
  <c r="T176" i="31"/>
  <c r="AJ176" i="31" s="1"/>
  <c r="Z176" i="31"/>
  <c r="Y176" i="31"/>
  <c r="Z180" i="31"/>
  <c r="Y180" i="31"/>
  <c r="AB180" i="31" s="1"/>
  <c r="X180" i="31"/>
  <c r="AA180" i="31" s="1"/>
  <c r="T180" i="31"/>
  <c r="X184" i="31"/>
  <c r="AA184" i="31" s="1"/>
  <c r="T184" i="31"/>
  <c r="U184" i="31" s="1"/>
  <c r="Z184" i="31"/>
  <c r="AC184" i="31" s="1"/>
  <c r="Y184" i="31"/>
  <c r="Y196" i="31"/>
  <c r="AB196" i="31" s="1"/>
  <c r="T196" i="31"/>
  <c r="W196" i="31" s="1"/>
  <c r="Z196" i="31"/>
  <c r="AC196" i="31" s="1"/>
  <c r="X196" i="31"/>
  <c r="AA196" i="31" s="1"/>
  <c r="Z200" i="31"/>
  <c r="AC200" i="31" s="1"/>
  <c r="Y200" i="31"/>
  <c r="AB200" i="31" s="1"/>
  <c r="X200" i="31"/>
  <c r="T200" i="31"/>
  <c r="Y204" i="31"/>
  <c r="AB204" i="31" s="1"/>
  <c r="T204" i="31"/>
  <c r="Z204" i="31"/>
  <c r="AC204" i="31" s="1"/>
  <c r="X204" i="31"/>
  <c r="AA204" i="31" s="1"/>
  <c r="AG142" i="31"/>
  <c r="AG136" i="31"/>
  <c r="AG130" i="31"/>
  <c r="AG145" i="31"/>
  <c r="AG139" i="31"/>
  <c r="AG133" i="31"/>
  <c r="AG127" i="31"/>
  <c r="D16" i="30"/>
  <c r="F16" i="30" s="1"/>
  <c r="AK191" i="33" s="1"/>
  <c r="AO191" i="33" s="1"/>
  <c r="V28" i="28"/>
  <c r="AB28" i="28" s="1"/>
  <c r="Z185" i="28"/>
  <c r="AC185" i="28" s="1"/>
  <c r="Y185" i="28"/>
  <c r="AB185" i="28" s="1"/>
  <c r="X185" i="28"/>
  <c r="T185" i="28"/>
  <c r="AJ185" i="28" s="1"/>
  <c r="O75" i="29"/>
  <c r="AX27" i="30"/>
  <c r="DN31" i="30"/>
  <c r="BH35" i="30"/>
  <c r="AH145" i="31"/>
  <c r="AH139" i="31"/>
  <c r="AH133" i="31"/>
  <c r="AH127" i="31"/>
  <c r="AH142" i="31"/>
  <c r="AH136" i="31"/>
  <c r="AH130" i="31"/>
  <c r="BB90" i="30"/>
  <c r="BF90" i="30"/>
  <c r="BN90" i="30"/>
  <c r="CY62" i="30"/>
  <c r="CY108" i="30" s="1"/>
  <c r="Z171" i="28"/>
  <c r="T171" i="28"/>
  <c r="U171" i="28" s="1"/>
  <c r="Y171" i="28"/>
  <c r="X171" i="28"/>
  <c r="Y175" i="28"/>
  <c r="AB175" i="28" s="1"/>
  <c r="Z175" i="28"/>
  <c r="AC175" i="28" s="1"/>
  <c r="X175" i="28"/>
  <c r="T175" i="28"/>
  <c r="Z179" i="28"/>
  <c r="AC179" i="28" s="1"/>
  <c r="T179" i="28"/>
  <c r="V179" i="28" s="1"/>
  <c r="Y179" i="28"/>
  <c r="X179" i="28"/>
  <c r="AA179" i="28" s="1"/>
  <c r="Y183" i="28"/>
  <c r="AB183" i="28" s="1"/>
  <c r="X183" i="28"/>
  <c r="AA183" i="28" s="1"/>
  <c r="T183" i="28"/>
  <c r="Z183" i="28"/>
  <c r="Z195" i="28"/>
  <c r="AC195" i="28" s="1"/>
  <c r="Y195" i="28"/>
  <c r="AB195" i="28" s="1"/>
  <c r="X195" i="28"/>
  <c r="T195" i="28"/>
  <c r="U195" i="28" s="1"/>
  <c r="X199" i="28"/>
  <c r="AA199" i="28" s="1"/>
  <c r="T199" i="28"/>
  <c r="Z199" i="28"/>
  <c r="Y199" i="28"/>
  <c r="Z203" i="28"/>
  <c r="AC203" i="28" s="1"/>
  <c r="Y203" i="28"/>
  <c r="AB203" i="28" s="1"/>
  <c r="X203" i="28"/>
  <c r="T203" i="28"/>
  <c r="X207" i="28"/>
  <c r="AA207" i="28" s="1"/>
  <c r="T207" i="28"/>
  <c r="V207" i="28" s="1"/>
  <c r="Z207" i="28"/>
  <c r="AC207" i="28" s="1"/>
  <c r="Y207" i="28"/>
  <c r="Q75" i="29"/>
  <c r="AY27" i="30"/>
  <c r="DP31" i="30"/>
  <c r="BN35" i="30"/>
  <c r="BJ35" i="30"/>
  <c r="Y173" i="31"/>
  <c r="AB173" i="31" s="1"/>
  <c r="T173" i="31"/>
  <c r="Z173" i="31"/>
  <c r="X173" i="31"/>
  <c r="AA173" i="31" s="1"/>
  <c r="Z177" i="31"/>
  <c r="AC177" i="31" s="1"/>
  <c r="Y177" i="31"/>
  <c r="X177" i="31"/>
  <c r="AA177" i="31" s="1"/>
  <c r="T177" i="31"/>
  <c r="U177" i="31" s="1"/>
  <c r="Y181" i="31"/>
  <c r="AB181" i="31" s="1"/>
  <c r="T181" i="31"/>
  <c r="AJ181" i="31" s="1"/>
  <c r="Z181" i="31"/>
  <c r="X181" i="31"/>
  <c r="AA181" i="31" s="1"/>
  <c r="Z185" i="31"/>
  <c r="AC185" i="31" s="1"/>
  <c r="Y185" i="31"/>
  <c r="X185" i="31"/>
  <c r="AA185" i="31" s="1"/>
  <c r="T185" i="31"/>
  <c r="Z193" i="31"/>
  <c r="AC193" i="31" s="1"/>
  <c r="X193" i="31"/>
  <c r="T193" i="31"/>
  <c r="Y193" i="31"/>
  <c r="AB193" i="31" s="1"/>
  <c r="T197" i="31"/>
  <c r="AG197" i="31" s="1"/>
  <c r="Z197" i="31"/>
  <c r="Y197" i="31"/>
  <c r="AB197" i="31" s="1"/>
  <c r="X197" i="31"/>
  <c r="AA197" i="31" s="1"/>
  <c r="Z201" i="31"/>
  <c r="AC201" i="31" s="1"/>
  <c r="X201" i="31"/>
  <c r="AA201" i="31" s="1"/>
  <c r="T201" i="31"/>
  <c r="Y201" i="31"/>
  <c r="AB201" i="31" s="1"/>
  <c r="T205" i="31"/>
  <c r="V205" i="31" s="1"/>
  <c r="Z205" i="31"/>
  <c r="Y205" i="31"/>
  <c r="AB205" i="31" s="1"/>
  <c r="X205" i="31"/>
  <c r="AA205" i="31" s="1"/>
  <c r="AI145" i="31"/>
  <c r="AI146" i="31" s="1"/>
  <c r="AI139" i="31"/>
  <c r="AI140" i="31" s="1"/>
  <c r="AI133" i="31"/>
  <c r="AI127" i="31"/>
  <c r="AI128" i="31" s="1"/>
  <c r="AI142" i="31"/>
  <c r="AI143" i="31" s="1"/>
  <c r="AI136" i="31"/>
  <c r="AI130" i="31"/>
  <c r="AI131" i="31" s="1"/>
  <c r="Z177" i="28"/>
  <c r="AC177" i="28" s="1"/>
  <c r="Y177" i="28"/>
  <c r="AB177" i="28" s="1"/>
  <c r="X177" i="28"/>
  <c r="AA177" i="28" s="1"/>
  <c r="T177" i="28"/>
  <c r="T197" i="28"/>
  <c r="Z197" i="28"/>
  <c r="AC197" i="28" s="1"/>
  <c r="Y197" i="28"/>
  <c r="X197" i="28"/>
  <c r="AA197" i="28" s="1"/>
  <c r="G75" i="29"/>
  <c r="S75" i="29"/>
  <c r="C113" i="29"/>
  <c r="U117" i="29"/>
  <c r="E157" i="29"/>
  <c r="BD27" i="30"/>
  <c r="EB31" i="30"/>
  <c r="DQ31" i="30"/>
  <c r="AW35" i="30"/>
  <c r="BO35" i="30"/>
  <c r="U133" i="31"/>
  <c r="U137" i="31"/>
  <c r="U132" i="31"/>
  <c r="K110" i="31" s="1"/>
  <c r="U136" i="31"/>
  <c r="L114" i="31" s="1"/>
  <c r="U135" i="31"/>
  <c r="K113" i="31" s="1"/>
  <c r="U134" i="31"/>
  <c r="V26" i="28"/>
  <c r="AC26" i="28" s="1"/>
  <c r="K72" i="28"/>
  <c r="C40" i="33" s="1"/>
  <c r="D40" i="33" s="1"/>
  <c r="V27" i="28"/>
  <c r="AB27" i="28" s="1"/>
  <c r="V31" i="28"/>
  <c r="AC31" i="28" s="1"/>
  <c r="Z172" i="28"/>
  <c r="X172" i="28"/>
  <c r="AA172" i="28" s="1"/>
  <c r="T172" i="28"/>
  <c r="Y172" i="28"/>
  <c r="AB172" i="28" s="1"/>
  <c r="X176" i="28"/>
  <c r="AA176" i="28" s="1"/>
  <c r="T176" i="28"/>
  <c r="W176" i="28" s="1"/>
  <c r="Z176" i="28"/>
  <c r="Y176" i="28"/>
  <c r="AB176" i="28" s="1"/>
  <c r="Z180" i="28"/>
  <c r="AC180" i="28" s="1"/>
  <c r="Y180" i="28"/>
  <c r="AB180" i="28" s="1"/>
  <c r="X180" i="28"/>
  <c r="T180" i="28"/>
  <c r="AF180" i="28" s="1"/>
  <c r="X184" i="28"/>
  <c r="AA184" i="28" s="1"/>
  <c r="T184" i="28"/>
  <c r="AG184" i="28" s="1"/>
  <c r="Z184" i="28"/>
  <c r="AC184" i="28" s="1"/>
  <c r="Y184" i="28"/>
  <c r="AB184" i="28" s="1"/>
  <c r="Y196" i="28"/>
  <c r="AB196" i="28" s="1"/>
  <c r="Z196" i="28"/>
  <c r="AC196" i="28" s="1"/>
  <c r="X196" i="28"/>
  <c r="T196" i="28"/>
  <c r="Z200" i="28"/>
  <c r="AC200" i="28" s="1"/>
  <c r="Y200" i="28"/>
  <c r="AB200" i="28" s="1"/>
  <c r="X200" i="28"/>
  <c r="AA200" i="28" s="1"/>
  <c r="T200" i="28"/>
  <c r="Y204" i="28"/>
  <c r="AB204" i="28" s="1"/>
  <c r="Z204" i="28"/>
  <c r="AC204" i="28" s="1"/>
  <c r="X204" i="28"/>
  <c r="AA204" i="28" s="1"/>
  <c r="T204" i="28"/>
  <c r="E75" i="29"/>
  <c r="U75" i="29"/>
  <c r="G157" i="29"/>
  <c r="BD4" i="29"/>
  <c r="BE4" i="29" s="1"/>
  <c r="BF4" i="29" s="1"/>
  <c r="DE31" i="30"/>
  <c r="AY35" i="30"/>
  <c r="T174" i="31"/>
  <c r="U174" i="31" s="1"/>
  <c r="Z174" i="31"/>
  <c r="AC174" i="31" s="1"/>
  <c r="Y174" i="31"/>
  <c r="AB174" i="31" s="1"/>
  <c r="X174" i="31"/>
  <c r="AA174" i="31" s="1"/>
  <c r="Z178" i="31"/>
  <c r="X178" i="31"/>
  <c r="T178" i="31"/>
  <c r="AG178" i="31" s="1"/>
  <c r="Y178" i="31"/>
  <c r="AB178" i="31" s="1"/>
  <c r="T182" i="31"/>
  <c r="Z182" i="31"/>
  <c r="AC182" i="31" s="1"/>
  <c r="Y182" i="31"/>
  <c r="AB182" i="31" s="1"/>
  <c r="X182" i="31"/>
  <c r="AA182" i="31" s="1"/>
  <c r="Z194" i="31"/>
  <c r="AC194" i="31" s="1"/>
  <c r="T194" i="31"/>
  <c r="U194" i="31" s="1"/>
  <c r="Y194" i="31"/>
  <c r="AB194" i="31" s="1"/>
  <c r="X194" i="31"/>
  <c r="AA194" i="31" s="1"/>
  <c r="Y198" i="31"/>
  <c r="AB198" i="31" s="1"/>
  <c r="X198" i="31"/>
  <c r="AA198" i="31" s="1"/>
  <c r="Z198" i="31"/>
  <c r="AC198" i="31" s="1"/>
  <c r="T198" i="31"/>
  <c r="Z202" i="31"/>
  <c r="AC202" i="31" s="1"/>
  <c r="T202" i="31"/>
  <c r="AF202" i="31" s="1"/>
  <c r="Y202" i="31"/>
  <c r="AB202" i="31" s="1"/>
  <c r="X202" i="31"/>
  <c r="AA202" i="31" s="1"/>
  <c r="Y206" i="31"/>
  <c r="AB206" i="31" s="1"/>
  <c r="X206" i="31"/>
  <c r="Z206" i="31"/>
  <c r="AC206" i="31" s="1"/>
  <c r="T206" i="31"/>
  <c r="AI206" i="31" s="1"/>
  <c r="W136" i="31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K111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AX99" i="30" s="1"/>
  <c r="AX100" i="30" s="1"/>
  <c r="AX101" i="30" s="1"/>
  <c r="G71" i="29"/>
  <c r="P76" i="29"/>
  <c r="V28" i="31"/>
  <c r="Z47" i="29"/>
  <c r="Z51" i="29" s="1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DW112" i="30" s="1"/>
  <c r="C182" i="33"/>
  <c r="D182" i="33" s="1"/>
  <c r="AJ215" i="33" s="1"/>
  <c r="X271" i="31"/>
  <c r="AC176" i="28"/>
  <c r="I71" i="29"/>
  <c r="R75" i="29"/>
  <c r="Q76" i="29"/>
  <c r="W113" i="29"/>
  <c r="F116" i="29"/>
  <c r="Y116" i="29"/>
  <c r="F156" i="29"/>
  <c r="I46" i="29"/>
  <c r="I50" i="29" s="1"/>
  <c r="Q47" i="29"/>
  <c r="Q51" i="29" s="1"/>
  <c r="Y47" i="29"/>
  <c r="Y51" i="29" s="1"/>
  <c r="CC62" i="30"/>
  <c r="CC108" i="30" s="1"/>
  <c r="DE75" i="30"/>
  <c r="DE64" i="30"/>
  <c r="DE110" i="30" s="1"/>
  <c r="BJ29" i="30"/>
  <c r="DO33" i="30"/>
  <c r="CH91" i="30"/>
  <c r="AC172" i="31"/>
  <c r="AB176" i="31"/>
  <c r="AC176" i="31"/>
  <c r="AC180" i="31"/>
  <c r="AB184" i="31"/>
  <c r="AA200" i="31"/>
  <c r="AF200" i="31"/>
  <c r="C187" i="33"/>
  <c r="D187" i="33" s="1"/>
  <c r="AJ218" i="33" s="1"/>
  <c r="CC75" i="30"/>
  <c r="CC64" i="30"/>
  <c r="CC110" i="30" s="1"/>
  <c r="AB193" i="28"/>
  <c r="BP29" i="30"/>
  <c r="DR33" i="30"/>
  <c r="AX92" i="30"/>
  <c r="BF92" i="30"/>
  <c r="BN92" i="30"/>
  <c r="BN99" i="30" s="1"/>
  <c r="BN100" i="30" s="1"/>
  <c r="BN101" i="30" s="1"/>
  <c r="CC90" i="30"/>
  <c r="AA180" i="28"/>
  <c r="AA185" i="28"/>
  <c r="K116" i="29"/>
  <c r="N156" i="29"/>
  <c r="AT6" i="30"/>
  <c r="CG17" i="30"/>
  <c r="CX16" i="30"/>
  <c r="CX61" i="30" s="1"/>
  <c r="CX107" i="30" s="1"/>
  <c r="AT17" i="30"/>
  <c r="CK75" i="30"/>
  <c r="CK64" i="30"/>
  <c r="CK110" i="30" s="1"/>
  <c r="DM75" i="30"/>
  <c r="DM64" i="30"/>
  <c r="DM110" i="30" s="1"/>
  <c r="CQ77" i="30"/>
  <c r="CQ66" i="30"/>
  <c r="CQ112" i="30" s="1"/>
  <c r="BR29" i="30"/>
  <c r="DU33" i="30"/>
  <c r="AZ90" i="30"/>
  <c r="AC173" i="31"/>
  <c r="AI173" i="31"/>
  <c r="AB177" i="31"/>
  <c r="AC181" i="31"/>
  <c r="V193" i="31"/>
  <c r="AC197" i="31"/>
  <c r="AJ201" i="31"/>
  <c r="AC205" i="31"/>
  <c r="AI137" i="31"/>
  <c r="AF172" i="28"/>
  <c r="AC172" i="28"/>
  <c r="AB181" i="28"/>
  <c r="AB197" i="28"/>
  <c r="G116" i="29"/>
  <c r="CY78" i="30"/>
  <c r="CY67" i="30"/>
  <c r="CY113" i="30" s="1"/>
  <c r="CN79" i="30"/>
  <c r="CN68" i="30"/>
  <c r="CN114" i="30" s="1"/>
  <c r="CY90" i="30"/>
  <c r="AC174" i="28"/>
  <c r="AC182" i="28"/>
  <c r="AB198" i="28"/>
  <c r="AC206" i="28"/>
  <c r="M110" i="29"/>
  <c r="S115" i="29"/>
  <c r="M116" i="29"/>
  <c r="S156" i="29"/>
  <c r="C160" i="29"/>
  <c r="DO76" i="30"/>
  <c r="DO65" i="30"/>
  <c r="DO111" i="30" s="1"/>
  <c r="DP80" i="30"/>
  <c r="DP69" i="30"/>
  <c r="DP115" i="30" s="1"/>
  <c r="DE33" i="30"/>
  <c r="DW33" i="30"/>
  <c r="DG80" i="30"/>
  <c r="DG69" i="30"/>
  <c r="DG115" i="30" s="1"/>
  <c r="AJ173" i="28"/>
  <c r="AB201" i="28"/>
  <c r="AI201" i="28"/>
  <c r="CI15" i="30"/>
  <c r="J75" i="29"/>
  <c r="E76" i="29"/>
  <c r="T71" i="29"/>
  <c r="Y115" i="29"/>
  <c r="N116" i="29"/>
  <c r="C154" i="29"/>
  <c r="U156" i="29"/>
  <c r="M160" i="29"/>
  <c r="DU75" i="30"/>
  <c r="DU64" i="30"/>
  <c r="DU110" i="30" s="1"/>
  <c r="DG33" i="30"/>
  <c r="DZ33" i="30"/>
  <c r="AC178" i="31"/>
  <c r="AA178" i="31"/>
  <c r="AA206" i="31"/>
  <c r="AC183" i="28"/>
  <c r="V183" i="28"/>
  <c r="AA195" i="28"/>
  <c r="AA203" i="28"/>
  <c r="AB207" i="28"/>
  <c r="I76" i="29"/>
  <c r="O116" i="29"/>
  <c r="O160" i="29"/>
  <c r="CS75" i="30"/>
  <c r="CS64" i="30"/>
  <c r="CS110" i="30" s="1"/>
  <c r="AZ29" i="30"/>
  <c r="AZ74" i="30" s="1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175" i="28"/>
  <c r="AB179" i="28"/>
  <c r="AC19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Y111" i="30" s="1"/>
  <c r="DU78" i="30"/>
  <c r="DU67" i="30"/>
  <c r="DU113" i="30" s="1"/>
  <c r="DJ79" i="30"/>
  <c r="DJ68" i="30"/>
  <c r="DJ114" i="30" s="1"/>
  <c r="AB175" i="31"/>
  <c r="AA179" i="31"/>
  <c r="AB179" i="31"/>
  <c r="AB183" i="31"/>
  <c r="AA195" i="31"/>
  <c r="AC199" i="31"/>
  <c r="AA203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K51" i="29" s="1"/>
  <c r="S46" i="29"/>
  <c r="S50" i="29" s="1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C72" i="29"/>
  <c r="Q72" i="29"/>
  <c r="Q73" i="29"/>
  <c r="I112" i="29"/>
  <c r="K113" i="29"/>
  <c r="J25" i="29"/>
  <c r="J29" i="29" s="1"/>
  <c r="R25" i="29"/>
  <c r="R29" i="29" s="1"/>
  <c r="Z25" i="29"/>
  <c r="Z29" i="29" s="1"/>
  <c r="I159" i="29"/>
  <c r="I160" i="29"/>
  <c r="W160" i="29"/>
  <c r="O161" i="29"/>
  <c r="E47" i="29"/>
  <c r="E51" i="29" s="1"/>
  <c r="M47" i="29"/>
  <c r="M51" i="29" s="1"/>
  <c r="U46" i="29"/>
  <c r="U50" i="29" s="1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F51" i="29" s="1"/>
  <c r="N47" i="29"/>
  <c r="N51" i="29" s="1"/>
  <c r="V47" i="29"/>
  <c r="V51" i="29" s="1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G51" i="29" s="1"/>
  <c r="O47" i="29"/>
  <c r="O51" i="29" s="1"/>
  <c r="W47" i="29"/>
  <c r="W51" i="29" s="1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P8" i="29" s="1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30" i="29" s="1"/>
  <c r="Y25" i="29"/>
  <c r="Y29" i="29" s="1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D8" i="29" s="1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T8" i="29" s="1"/>
  <c r="D26" i="29"/>
  <c r="D30" i="29" s="1"/>
  <c r="D25" i="29"/>
  <c r="D29" i="29" s="1"/>
  <c r="L26" i="29"/>
  <c r="L30" i="29" s="1"/>
  <c r="L25" i="29"/>
  <c r="L29" i="29" s="1"/>
  <c r="T26" i="29"/>
  <c r="T30" i="29" s="1"/>
  <c r="T25" i="29"/>
  <c r="T29" i="29" s="1"/>
  <c r="E71" i="29"/>
  <c r="E3" i="29"/>
  <c r="E8" i="29" s="1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M50" i="29" s="1"/>
  <c r="W46" i="29"/>
  <c r="W50" i="29" s="1"/>
  <c r="J47" i="29"/>
  <c r="J51" i="29" s="1"/>
  <c r="U47" i="29"/>
  <c r="U51" i="29" s="1"/>
  <c r="H71" i="29"/>
  <c r="S71" i="29"/>
  <c r="K74" i="29"/>
  <c r="X74" i="29"/>
  <c r="Q110" i="29"/>
  <c r="M153" i="29"/>
  <c r="I156" i="29"/>
  <c r="V156" i="29"/>
  <c r="K157" i="29"/>
  <c r="C46" i="29"/>
  <c r="C50" i="29" s="1"/>
  <c r="N46" i="29"/>
  <c r="N50" i="29" s="1"/>
  <c r="Y46" i="29"/>
  <c r="Y50" i="29" s="1"/>
  <c r="Y110" i="29"/>
  <c r="S113" i="29"/>
  <c r="S117" i="29"/>
  <c r="O153" i="29"/>
  <c r="Y155" i="29"/>
  <c r="K156" i="29"/>
  <c r="W156" i="29"/>
  <c r="M157" i="29"/>
  <c r="E46" i="29"/>
  <c r="E50" i="29" s="1"/>
  <c r="O46" i="29"/>
  <c r="O50" i="29" s="1"/>
  <c r="Z46" i="29"/>
  <c r="Z50" i="29" s="1"/>
  <c r="K71" i="29"/>
  <c r="U71" i="29"/>
  <c r="M74" i="29"/>
  <c r="Y75" i="29"/>
  <c r="S153" i="29"/>
  <c r="M156" i="29"/>
  <c r="Y156" i="29"/>
  <c r="O157" i="29"/>
  <c r="C159" i="29"/>
  <c r="F46" i="29"/>
  <c r="F50" i="29" s="1"/>
  <c r="Q46" i="29"/>
  <c r="Q50" i="29" s="1"/>
  <c r="C47" i="29"/>
  <c r="C51" i="29" s="1"/>
  <c r="L71" i="29"/>
  <c r="W71" i="29"/>
  <c r="G72" i="29"/>
  <c r="R72" i="29"/>
  <c r="P74" i="29"/>
  <c r="S157" i="29"/>
  <c r="G46" i="29"/>
  <c r="G50" i="29" s="1"/>
  <c r="R46" i="29"/>
  <c r="R50" i="29" s="1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S62" i="29" s="1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R8" i="29" s="1"/>
  <c r="Z3" i="29"/>
  <c r="J4" i="29"/>
  <c r="R4" i="29"/>
  <c r="Z4" i="29"/>
  <c r="G74" i="29"/>
  <c r="U74" i="29"/>
  <c r="H47" i="29"/>
  <c r="H51" i="29" s="1"/>
  <c r="P47" i="29"/>
  <c r="P51" i="29" s="1"/>
  <c r="X47" i="29"/>
  <c r="X51" i="29" s="1"/>
  <c r="D47" i="29"/>
  <c r="D51" i="29" s="1"/>
  <c r="L47" i="29"/>
  <c r="L51" i="29" s="1"/>
  <c r="T47" i="29"/>
  <c r="T51" i="29" s="1"/>
  <c r="C61" i="29"/>
  <c r="C48" i="29" s="1"/>
  <c r="C52" i="29" s="1"/>
  <c r="L5" i="31"/>
  <c r="Z258" i="31"/>
  <c r="AA258" i="31" s="1"/>
  <c r="Z256" i="31"/>
  <c r="AA256" i="31" s="1"/>
  <c r="Z260" i="31"/>
  <c r="AA260" i="31" s="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D62" i="30" s="1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K100" i="30" s="1"/>
  <c r="DK101" i="30" s="1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112" i="30" s="1"/>
  <c r="AX77" i="30"/>
  <c r="BF66" i="30"/>
  <c r="BF112" i="30" s="1"/>
  <c r="BF77" i="30"/>
  <c r="BN66" i="30"/>
  <c r="BN112" i="30" s="1"/>
  <c r="BN77" i="30"/>
  <c r="CC77" i="30"/>
  <c r="CK77" i="30"/>
  <c r="CS77" i="30"/>
  <c r="DE77" i="30"/>
  <c r="DM77" i="30"/>
  <c r="DU77" i="30"/>
  <c r="BC67" i="30"/>
  <c r="BC113" i="30" s="1"/>
  <c r="BC78" i="30"/>
  <c r="BK67" i="30"/>
  <c r="BK113" i="30" s="1"/>
  <c r="BK78" i="30"/>
  <c r="BS67" i="30"/>
  <c r="BS113" i="30" s="1"/>
  <c r="BS78" i="30"/>
  <c r="CH78" i="30"/>
  <c r="CP78" i="30"/>
  <c r="CX78" i="30"/>
  <c r="DJ78" i="30"/>
  <c r="DR78" i="30"/>
  <c r="DZ78" i="30"/>
  <c r="AZ68" i="30"/>
  <c r="AZ114" i="30" s="1"/>
  <c r="AZ79" i="30"/>
  <c r="BH68" i="30"/>
  <c r="BH114" i="30" s="1"/>
  <c r="BH79" i="30"/>
  <c r="BP68" i="30"/>
  <c r="BP114" i="30" s="1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A111" i="30" s="1"/>
  <c r="BI65" i="30"/>
  <c r="BI111" i="30" s="1"/>
  <c r="BI76" i="30"/>
  <c r="BQ65" i="30"/>
  <c r="BQ111" i="30" s="1"/>
  <c r="BQ76" i="30"/>
  <c r="CF76" i="30"/>
  <c r="CN76" i="30"/>
  <c r="CV76" i="30"/>
  <c r="DH76" i="30"/>
  <c r="DP76" i="30"/>
  <c r="DX76" i="30"/>
  <c r="AY77" i="30"/>
  <c r="AY66" i="30"/>
  <c r="AY112" i="30" s="1"/>
  <c r="BG77" i="30"/>
  <c r="BG66" i="30"/>
  <c r="BG112" i="30" s="1"/>
  <c r="BO77" i="30"/>
  <c r="BO66" i="30"/>
  <c r="BO112" i="30" s="1"/>
  <c r="CD77" i="30"/>
  <c r="CL77" i="30"/>
  <c r="CT77" i="30"/>
  <c r="DF77" i="30"/>
  <c r="DN77" i="30"/>
  <c r="DV77" i="30"/>
  <c r="BF80" i="30"/>
  <c r="BN80" i="30"/>
  <c r="BN69" i="30"/>
  <c r="BN115" i="30" s="1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AW113" i="30" s="1"/>
  <c r="BE78" i="30"/>
  <c r="BE67" i="30"/>
  <c r="BE113" i="30" s="1"/>
  <c r="BM78" i="30"/>
  <c r="BM67" i="30"/>
  <c r="BM113" i="30" s="1"/>
  <c r="CB78" i="30"/>
  <c r="CJ78" i="30"/>
  <c r="CR78" i="30"/>
  <c r="DL78" i="30"/>
  <c r="DT78" i="30"/>
  <c r="EB78" i="30"/>
  <c r="BB79" i="30"/>
  <c r="BB68" i="30"/>
  <c r="BB114" i="30" s="1"/>
  <c r="BJ79" i="30"/>
  <c r="BJ68" i="30"/>
  <c r="BJ114" i="30" s="1"/>
  <c r="BR79" i="30"/>
  <c r="BR68" i="30"/>
  <c r="BR114" i="30" s="1"/>
  <c r="CG79" i="30"/>
  <c r="CO79" i="30"/>
  <c r="CW79" i="30"/>
  <c r="DI79" i="30"/>
  <c r="DQ79" i="30"/>
  <c r="DY79" i="30"/>
  <c r="AY80" i="30"/>
  <c r="AY69" i="30"/>
  <c r="AY115" i="30" s="1"/>
  <c r="BG80" i="30"/>
  <c r="BG69" i="30"/>
  <c r="BG115" i="30" s="1"/>
  <c r="BO80" i="30"/>
  <c r="BO69" i="30"/>
  <c r="BO115" i="30" s="1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BR108" i="30" s="1"/>
  <c r="DI73" i="30"/>
  <c r="DQ73" i="30"/>
  <c r="DY73" i="30"/>
  <c r="AZ63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C111" i="30" s="1"/>
  <c r="BK76" i="30"/>
  <c r="BK65" i="30"/>
  <c r="BK111" i="30" s="1"/>
  <c r="BS76" i="30"/>
  <c r="BS65" i="30"/>
  <c r="BS111" i="30" s="1"/>
  <c r="CH76" i="30"/>
  <c r="CP76" i="30"/>
  <c r="CX76" i="30"/>
  <c r="DJ76" i="30"/>
  <c r="DR76" i="30"/>
  <c r="DZ76" i="30"/>
  <c r="BA77" i="30"/>
  <c r="BA66" i="30"/>
  <c r="BA112" i="30" s="1"/>
  <c r="BI77" i="30"/>
  <c r="BI66" i="30"/>
  <c r="BI112" i="30" s="1"/>
  <c r="BQ77" i="30"/>
  <c r="BQ66" i="30"/>
  <c r="BQ112" i="30" s="1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AV111" i="30" s="1"/>
  <c r="BD76" i="30"/>
  <c r="BD65" i="30"/>
  <c r="BD111" i="30" s="1"/>
  <c r="BL76" i="30"/>
  <c r="BL65" i="30"/>
  <c r="BL111" i="30" s="1"/>
  <c r="CI76" i="30"/>
  <c r="CQ76" i="30"/>
  <c r="CY76" i="30"/>
  <c r="DK76" i="30"/>
  <c r="DS76" i="30"/>
  <c r="EA76" i="30"/>
  <c r="AY78" i="30"/>
  <c r="AY67" i="30"/>
  <c r="AY113" i="30" s="1"/>
  <c r="BG78" i="30"/>
  <c r="BG67" i="30"/>
  <c r="BG113" i="30" s="1"/>
  <c r="BO78" i="30"/>
  <c r="BO67" i="30"/>
  <c r="BO113" i="30" s="1"/>
  <c r="CD78" i="30"/>
  <c r="CL78" i="30"/>
  <c r="CT78" i="30"/>
  <c r="DF78" i="30"/>
  <c r="DN78" i="30"/>
  <c r="DV78" i="30"/>
  <c r="AV79" i="30"/>
  <c r="AV68" i="30"/>
  <c r="AV114" i="30" s="1"/>
  <c r="BD79" i="30"/>
  <c r="BD68" i="30"/>
  <c r="BD114" i="30" s="1"/>
  <c r="BL79" i="30"/>
  <c r="BL68" i="30"/>
  <c r="BL114" i="30" s="1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AW111" i="30" s="1"/>
  <c r="BE76" i="30"/>
  <c r="BE65" i="30"/>
  <c r="BE111" i="30" s="1"/>
  <c r="BM76" i="30"/>
  <c r="BM65" i="30"/>
  <c r="BM111" i="30" s="1"/>
  <c r="CB76" i="30"/>
  <c r="CJ76" i="30"/>
  <c r="CR76" i="30"/>
  <c r="DL76" i="30"/>
  <c r="DT76" i="30"/>
  <c r="EB76" i="30"/>
  <c r="BC77" i="30"/>
  <c r="BC66" i="30"/>
  <c r="BC112" i="30" s="1"/>
  <c r="BK77" i="30"/>
  <c r="BK66" i="30"/>
  <c r="BK112" i="30" s="1"/>
  <c r="BS66" i="30"/>
  <c r="BS112" i="30" s="1"/>
  <c r="BS77" i="30"/>
  <c r="CH77" i="30"/>
  <c r="CP77" i="30"/>
  <c r="CX77" i="30"/>
  <c r="DJ77" i="30"/>
  <c r="DR77" i="30"/>
  <c r="DZ77" i="30"/>
  <c r="AZ78" i="30"/>
  <c r="AZ67" i="30"/>
  <c r="AZ113" i="30" s="1"/>
  <c r="BH67" i="30"/>
  <c r="BH113" i="30" s="1"/>
  <c r="BH78" i="30"/>
  <c r="BP78" i="30"/>
  <c r="BP67" i="30"/>
  <c r="BP113" i="30" s="1"/>
  <c r="CE78" i="30"/>
  <c r="CM78" i="30"/>
  <c r="CU78" i="30"/>
  <c r="DG78" i="30"/>
  <c r="DO78" i="30"/>
  <c r="DW78" i="30"/>
  <c r="AW68" i="30"/>
  <c r="AW114" i="30" s="1"/>
  <c r="AW79" i="30"/>
  <c r="BE79" i="30"/>
  <c r="BE68" i="30"/>
  <c r="BE114" i="30" s="1"/>
  <c r="BM79" i="30"/>
  <c r="BM68" i="30"/>
  <c r="BM114" i="30" s="1"/>
  <c r="CB79" i="30"/>
  <c r="CJ79" i="30"/>
  <c r="CR79" i="30"/>
  <c r="DL79" i="30"/>
  <c r="DT79" i="30"/>
  <c r="EB79" i="30"/>
  <c r="BB80" i="30"/>
  <c r="BB69" i="30"/>
  <c r="BB115" i="30" s="1"/>
  <c r="BJ80" i="30"/>
  <c r="BJ69" i="30"/>
  <c r="BJ115" i="30" s="1"/>
  <c r="BR69" i="30"/>
  <c r="BR115" i="30" s="1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AX111" i="30" s="1"/>
  <c r="BF76" i="30"/>
  <c r="BF65" i="30"/>
  <c r="BF111" i="30" s="1"/>
  <c r="BN76" i="30"/>
  <c r="BN65" i="30"/>
  <c r="BN111" i="30" s="1"/>
  <c r="CC76" i="30"/>
  <c r="CK76" i="30"/>
  <c r="CS76" i="30"/>
  <c r="DE76" i="30"/>
  <c r="DM76" i="30"/>
  <c r="DU76" i="30"/>
  <c r="BA78" i="30"/>
  <c r="BA67" i="30"/>
  <c r="BA113" i="30" s="1"/>
  <c r="BI78" i="30"/>
  <c r="BI67" i="30"/>
  <c r="BI113" i="30" s="1"/>
  <c r="BQ78" i="30"/>
  <c r="BQ67" i="30"/>
  <c r="BQ113" i="30" s="1"/>
  <c r="CF78" i="30"/>
  <c r="CN78" i="30"/>
  <c r="CV78" i="30"/>
  <c r="DH78" i="30"/>
  <c r="DP78" i="30"/>
  <c r="DX78" i="30"/>
  <c r="AX79" i="30"/>
  <c r="AX68" i="30"/>
  <c r="AX114" i="30" s="1"/>
  <c r="BF79" i="30"/>
  <c r="BF68" i="30"/>
  <c r="BF114" i="30" s="1"/>
  <c r="BN79" i="30"/>
  <c r="BN68" i="30"/>
  <c r="BN114" i="30" s="1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111" i="30" s="1"/>
  <c r="AY76" i="30"/>
  <c r="BG65" i="30"/>
  <c r="BG111" i="30" s="1"/>
  <c r="BG76" i="30"/>
  <c r="BO76" i="30"/>
  <c r="BO65" i="30"/>
  <c r="BO111" i="30" s="1"/>
  <c r="CD76" i="30"/>
  <c r="CL76" i="30"/>
  <c r="CT76" i="30"/>
  <c r="DF76" i="30"/>
  <c r="DN76" i="30"/>
  <c r="DV76" i="30"/>
  <c r="AW66" i="30"/>
  <c r="AW112" i="30" s="1"/>
  <c r="AW77" i="30"/>
  <c r="BE66" i="30"/>
  <c r="BE112" i="30" s="1"/>
  <c r="BE77" i="30"/>
  <c r="BM77" i="30"/>
  <c r="BM66" i="30"/>
  <c r="BM112" i="30" s="1"/>
  <c r="CB77" i="30"/>
  <c r="CJ77" i="30"/>
  <c r="CR77" i="30"/>
  <c r="DL77" i="30"/>
  <c r="DT77" i="30"/>
  <c r="EB77" i="30"/>
  <c r="BB78" i="30"/>
  <c r="BB67" i="30"/>
  <c r="BB113" i="30" s="1"/>
  <c r="BJ67" i="30"/>
  <c r="BJ113" i="30" s="1"/>
  <c r="BJ78" i="30"/>
  <c r="BR78" i="30"/>
  <c r="BR67" i="30"/>
  <c r="BR113" i="30" s="1"/>
  <c r="CG78" i="30"/>
  <c r="CO78" i="30"/>
  <c r="CW78" i="30"/>
  <c r="DI78" i="30"/>
  <c r="DQ78" i="30"/>
  <c r="DY78" i="30"/>
  <c r="AY68" i="30"/>
  <c r="AY114" i="30" s="1"/>
  <c r="AY79" i="30"/>
  <c r="BG79" i="30"/>
  <c r="BG68" i="30"/>
  <c r="BG114" i="30" s="1"/>
  <c r="BO79" i="30"/>
  <c r="BO68" i="30"/>
  <c r="BO114" i="30" s="1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AZ111" i="30" s="1"/>
  <c r="BH76" i="30"/>
  <c r="BH65" i="30"/>
  <c r="BH111" i="30" s="1"/>
  <c r="BP76" i="30"/>
  <c r="BP65" i="30"/>
  <c r="BP111" i="30" s="1"/>
  <c r="CE76" i="30"/>
  <c r="CM76" i="30"/>
  <c r="CU76" i="30"/>
  <c r="DG76" i="30"/>
  <c r="DW76" i="30"/>
  <c r="BB77" i="30"/>
  <c r="BB66" i="30"/>
  <c r="BB112" i="30" s="1"/>
  <c r="BJ77" i="30"/>
  <c r="BJ66" i="30"/>
  <c r="BJ112" i="30" s="1"/>
  <c r="CG77" i="30"/>
  <c r="CO77" i="30"/>
  <c r="CW77" i="30"/>
  <c r="DI77" i="30"/>
  <c r="DQ77" i="30"/>
  <c r="DY77" i="30"/>
  <c r="AV78" i="30"/>
  <c r="AV67" i="30"/>
  <c r="AV113" i="30" s="1"/>
  <c r="BD78" i="30"/>
  <c r="BD67" i="30"/>
  <c r="BD113" i="30" s="1"/>
  <c r="BL78" i="30"/>
  <c r="BL67" i="30"/>
  <c r="BL113" i="30" s="1"/>
  <c r="CI78" i="30"/>
  <c r="CQ78" i="30"/>
  <c r="DK78" i="30"/>
  <c r="DS78" i="30"/>
  <c r="EA78" i="30"/>
  <c r="BA79" i="30"/>
  <c r="BA68" i="30"/>
  <c r="BA114" i="30" s="1"/>
  <c r="BI79" i="30"/>
  <c r="BI68" i="30"/>
  <c r="BI114" i="30" s="1"/>
  <c r="BQ79" i="30"/>
  <c r="BQ68" i="30"/>
  <c r="BQ114" i="30" s="1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BB111" i="30" s="1"/>
  <c r="AZ66" i="30"/>
  <c r="AZ112" i="30" s="1"/>
  <c r="AX67" i="30"/>
  <c r="AX113" i="30" s="1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J111" i="30" s="1"/>
  <c r="BR76" i="30"/>
  <c r="BR65" i="30"/>
  <c r="BR111" i="30" s="1"/>
  <c r="CG76" i="30"/>
  <c r="CO76" i="30"/>
  <c r="CW76" i="30"/>
  <c r="DI76" i="30"/>
  <c r="DQ76" i="30"/>
  <c r="AV77" i="30"/>
  <c r="AV66" i="30"/>
  <c r="AV112" i="30" s="1"/>
  <c r="BD77" i="30"/>
  <c r="BD66" i="30"/>
  <c r="BD112" i="30" s="1"/>
  <c r="BL77" i="30"/>
  <c r="BL66" i="30"/>
  <c r="BL112" i="30" s="1"/>
  <c r="CI77" i="30"/>
  <c r="CY77" i="30"/>
  <c r="DK77" i="30"/>
  <c r="DS77" i="30"/>
  <c r="EA77" i="30"/>
  <c r="BF78" i="30"/>
  <c r="BF67" i="30"/>
  <c r="BF113" i="30" s="1"/>
  <c r="BN78" i="30"/>
  <c r="BN67" i="30"/>
  <c r="BN113" i="30" s="1"/>
  <c r="CC78" i="30"/>
  <c r="CK78" i="30"/>
  <c r="CS78" i="30"/>
  <c r="DE78" i="30"/>
  <c r="DM78" i="30"/>
  <c r="BC79" i="30"/>
  <c r="BC68" i="30"/>
  <c r="BC114" i="30" s="1"/>
  <c r="BK79" i="30"/>
  <c r="BK68" i="30"/>
  <c r="BK114" i="30" s="1"/>
  <c r="BS79" i="30"/>
  <c r="BS68" i="30"/>
  <c r="BS114" i="30" s="1"/>
  <c r="CH79" i="30"/>
  <c r="CP79" i="30"/>
  <c r="CX79" i="30"/>
  <c r="DR79" i="30"/>
  <c r="DZ79" i="30"/>
  <c r="AZ80" i="30"/>
  <c r="AZ69" i="30"/>
  <c r="AZ115" i="30" s="1"/>
  <c r="BH80" i="30"/>
  <c r="BH69" i="30"/>
  <c r="BH115" i="30" s="1"/>
  <c r="BP80" i="30"/>
  <c r="BP69" i="30"/>
  <c r="BP115" i="30" s="1"/>
  <c r="CM80" i="30"/>
  <c r="DO80" i="30"/>
  <c r="DW80" i="30"/>
  <c r="BZ26" i="30"/>
  <c r="BZ90" i="30" s="1"/>
  <c r="BC31" i="30"/>
  <c r="BK31" i="30"/>
  <c r="BS31" i="30"/>
  <c r="BZ65" i="30"/>
  <c r="BR66" i="30"/>
  <c r="BR112" i="30" s="1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BI115" i="30" s="1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AV110" i="30" s="1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H112" i="30" s="1"/>
  <c r="BP77" i="30"/>
  <c r="BP66" i="30"/>
  <c r="BP112" i="30" s="1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C106" i="30"/>
  <c r="DC71" i="30"/>
  <c r="DC39" i="30"/>
  <c r="DC62" i="30"/>
  <c r="DC19" i="30"/>
  <c r="DC52" i="30" s="1"/>
  <c r="AW80" i="30"/>
  <c r="AW69" i="30"/>
  <c r="AW115" i="30" s="1"/>
  <c r="BE80" i="30"/>
  <c r="BE69" i="30"/>
  <c r="BE115" i="30" s="1"/>
  <c r="BM69" i="30"/>
  <c r="BM115" i="30" s="1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C115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AV115" i="30" s="1"/>
  <c r="BD35" i="30"/>
  <c r="BD69" i="30" s="1"/>
  <c r="BD115" i="30" s="1"/>
  <c r="BL35" i="30"/>
  <c r="BL69" i="30" s="1"/>
  <c r="BL115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F115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AF181" i="31"/>
  <c r="W274" i="31"/>
  <c r="AM218" i="33" s="1"/>
  <c r="AG181" i="31"/>
  <c r="Z259" i="31"/>
  <c r="AA259" i="31" s="1"/>
  <c r="Z257" i="31"/>
  <c r="AA257" i="31" s="1"/>
  <c r="AI181" i="31"/>
  <c r="X246" i="31"/>
  <c r="X235" i="31"/>
  <c r="C308" i="33" s="1"/>
  <c r="T256" i="31"/>
  <c r="U256" i="31" s="1"/>
  <c r="T258" i="31"/>
  <c r="U258" i="31" s="1"/>
  <c r="T260" i="31"/>
  <c r="U260" i="31" s="1"/>
  <c r="X236" i="31"/>
  <c r="C309" i="33" s="1"/>
  <c r="T275" i="31"/>
  <c r="X275" i="31" s="1"/>
  <c r="T257" i="31"/>
  <c r="U257" i="31" s="1"/>
  <c r="K70" i="29"/>
  <c r="D46" i="29"/>
  <c r="D50" i="29" s="1"/>
  <c r="L46" i="29"/>
  <c r="L50" i="29" s="1"/>
  <c r="T46" i="29"/>
  <c r="T50" i="29" s="1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H50" i="29" s="1"/>
  <c r="P46" i="29"/>
  <c r="P50" i="29" s="1"/>
  <c r="X46" i="29"/>
  <c r="X50" i="29" s="1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AC171" i="28"/>
  <c r="AA206" i="28"/>
  <c r="K73" i="28"/>
  <c r="AP7" i="29" s="1"/>
  <c r="Y30" i="28"/>
  <c r="X30" i="28"/>
  <c r="AC30" i="28"/>
  <c r="Z30" i="28"/>
  <c r="W30" i="28"/>
  <c r="AB30" i="28"/>
  <c r="AA30" i="28"/>
  <c r="AA196" i="28"/>
  <c r="AA198" i="28"/>
  <c r="Y24" i="28"/>
  <c r="AB32" i="28"/>
  <c r="AA32" i="28"/>
  <c r="X32" i="28"/>
  <c r="Z24" i="28"/>
  <c r="W32" i="28"/>
  <c r="AA24" i="28"/>
  <c r="Z27" i="28"/>
  <c r="Y27" i="28"/>
  <c r="Y31" i="28"/>
  <c r="Y32" i="28"/>
  <c r="X24" i="28"/>
  <c r="W24" i="28"/>
  <c r="AB24" i="28"/>
  <c r="AA31" i="28"/>
  <c r="Z32" i="28"/>
  <c r="S228" i="28"/>
  <c r="W27" i="28"/>
  <c r="AC32" i="28"/>
  <c r="AF201" i="28"/>
  <c r="U201" i="28"/>
  <c r="AG201" i="28"/>
  <c r="AJ201" i="28"/>
  <c r="W201" i="28"/>
  <c r="V201" i="28"/>
  <c r="AC205" i="28"/>
  <c r="T14" i="7"/>
  <c r="T13" i="7"/>
  <c r="T12" i="7"/>
  <c r="BB14" i="29" s="1"/>
  <c r="BH14" i="29" s="1"/>
  <c r="T11" i="7"/>
  <c r="BG108" i="30" l="1"/>
  <c r="BJ108" i="30"/>
  <c r="BB107" i="30"/>
  <c r="BI108" i="30"/>
  <c r="BC107" i="30"/>
  <c r="BA106" i="30"/>
  <c r="BR109" i="30"/>
  <c r="BP109" i="30"/>
  <c r="AC29" i="28"/>
  <c r="L8" i="29"/>
  <c r="AG179" i="28"/>
  <c r="Z26" i="28"/>
  <c r="AI205" i="31"/>
  <c r="Y29" i="28"/>
  <c r="AA28" i="28"/>
  <c r="AI197" i="31"/>
  <c r="AC28" i="28"/>
  <c r="W28" i="28"/>
  <c r="W26" i="28"/>
  <c r="Y28" i="28"/>
  <c r="AA29" i="28"/>
  <c r="N8" i="29"/>
  <c r="N201" i="29" s="1"/>
  <c r="O8" i="29"/>
  <c r="O201" i="29" s="1"/>
  <c r="U8" i="29"/>
  <c r="U201" i="29" s="1"/>
  <c r="Q8" i="29"/>
  <c r="Q201" i="29" s="1"/>
  <c r="BD106" i="30"/>
  <c r="BE108" i="30"/>
  <c r="BL108" i="30"/>
  <c r="BJ106" i="30"/>
  <c r="AZ109" i="30"/>
  <c r="AY107" i="30"/>
  <c r="BD109" i="30"/>
  <c r="BB109" i="30"/>
  <c r="BB108" i="30"/>
  <c r="BN106" i="30"/>
  <c r="AF195" i="28"/>
  <c r="AJ195" i="28"/>
  <c r="V206" i="31"/>
  <c r="Z33" i="28"/>
  <c r="X26" i="28"/>
  <c r="W29" i="28"/>
  <c r="W206" i="31"/>
  <c r="BQ109" i="30"/>
  <c r="BD108" i="30"/>
  <c r="BH106" i="30"/>
  <c r="BH108" i="30"/>
  <c r="BM106" i="30"/>
  <c r="AA27" i="28"/>
  <c r="AG206" i="31"/>
  <c r="AA26" i="28"/>
  <c r="AA33" i="28"/>
  <c r="AC33" i="28"/>
  <c r="Y26" i="28"/>
  <c r="BC109" i="30"/>
  <c r="BB106" i="30"/>
  <c r="BF106" i="30"/>
  <c r="BF117" i="30" s="1"/>
  <c r="Q5" i="30" s="1"/>
  <c r="X27" i="28"/>
  <c r="X28" i="28"/>
  <c r="AB26" i="28"/>
  <c r="X29" i="28"/>
  <c r="X33" i="28"/>
  <c r="BA109" i="30"/>
  <c r="BA108" i="30"/>
  <c r="BI106" i="30"/>
  <c r="BN108" i="30"/>
  <c r="AX107" i="30"/>
  <c r="AZ106" i="30"/>
  <c r="BD107" i="30"/>
  <c r="BE106" i="30"/>
  <c r="Y33" i="28"/>
  <c r="AB33" i="28"/>
  <c r="AB29" i="28"/>
  <c r="Z28" i="28"/>
  <c r="BF108" i="30"/>
  <c r="BL106" i="30"/>
  <c r="BM108" i="30"/>
  <c r="AV107" i="30"/>
  <c r="CQ107" i="30"/>
  <c r="CR106" i="30"/>
  <c r="CW106" i="30"/>
  <c r="W31" i="28"/>
  <c r="X31" i="28"/>
  <c r="AJ179" i="28"/>
  <c r="W197" i="31"/>
  <c r="W205" i="31"/>
  <c r="V175" i="31"/>
  <c r="AG175" i="31"/>
  <c r="U179" i="28"/>
  <c r="AI179" i="28"/>
  <c r="V197" i="31"/>
  <c r="W175" i="31"/>
  <c r="CD108" i="30"/>
  <c r="Z31" i="28"/>
  <c r="AB31" i="28"/>
  <c r="U197" i="31"/>
  <c r="AF205" i="31"/>
  <c r="U205" i="31"/>
  <c r="AF197" i="31"/>
  <c r="AJ205" i="31"/>
  <c r="AJ197" i="31"/>
  <c r="AG205" i="31"/>
  <c r="CV108" i="30"/>
  <c r="CT107" i="30"/>
  <c r="CH107" i="30"/>
  <c r="Z25" i="28"/>
  <c r="AB25" i="28"/>
  <c r="CT108" i="30"/>
  <c r="X25" i="28"/>
  <c r="CW108" i="30"/>
  <c r="CH108" i="30"/>
  <c r="CS107" i="30"/>
  <c r="CN107" i="30"/>
  <c r="CT106" i="30"/>
  <c r="CJ106" i="30"/>
  <c r="CO106" i="30"/>
  <c r="J8" i="29"/>
  <c r="J201" i="29" s="1"/>
  <c r="K8" i="29"/>
  <c r="AA25" i="28"/>
  <c r="C30" i="29"/>
  <c r="C32" i="29" s="1"/>
  <c r="C34" i="29" s="1"/>
  <c r="AC25" i="28"/>
  <c r="CR108" i="30"/>
  <c r="CK107" i="30"/>
  <c r="C8" i="29"/>
  <c r="C201" i="29" s="1"/>
  <c r="C212" i="29" s="1"/>
  <c r="I8" i="29"/>
  <c r="I201" i="29" s="1"/>
  <c r="CJ108" i="30"/>
  <c r="CM107" i="30"/>
  <c r="CP107" i="30"/>
  <c r="CS106" i="30"/>
  <c r="CQ106" i="30"/>
  <c r="CV106" i="30"/>
  <c r="Y25" i="28"/>
  <c r="CF108" i="30"/>
  <c r="CL108" i="30"/>
  <c r="CQ108" i="30"/>
  <c r="CL107" i="30"/>
  <c r="CR107" i="30"/>
  <c r="CW107" i="30"/>
  <c r="CP106" i="30"/>
  <c r="F8" i="29"/>
  <c r="F201" i="29" s="1"/>
  <c r="G8" i="29"/>
  <c r="G201" i="29" s="1"/>
  <c r="CU108" i="30"/>
  <c r="CI108" i="30"/>
  <c r="CO107" i="30"/>
  <c r="CU106" i="30"/>
  <c r="M8" i="29"/>
  <c r="M201" i="29" s="1"/>
  <c r="S8" i="29"/>
  <c r="S201" i="29" s="1"/>
  <c r="CM108" i="30"/>
  <c r="CS108" i="30"/>
  <c r="CU107" i="30"/>
  <c r="CG107" i="30"/>
  <c r="CH106" i="30"/>
  <c r="CM106" i="30"/>
  <c r="Z8" i="29"/>
  <c r="Z201" i="29" s="1"/>
  <c r="CE62" i="30"/>
  <c r="CE108" i="30" s="1"/>
  <c r="AF187" i="31"/>
  <c r="H8" i="29"/>
  <c r="H201" i="29" s="1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P201" i="29"/>
  <c r="K201" i="29"/>
  <c r="U167" i="28"/>
  <c r="V167" i="28"/>
  <c r="W167" i="28"/>
  <c r="AF188" i="28"/>
  <c r="V188" i="28"/>
  <c r="W188" i="28"/>
  <c r="L201" i="29"/>
  <c r="AN215" i="33"/>
  <c r="AK226" i="33"/>
  <c r="AO226" i="33" s="1"/>
  <c r="C6" i="29"/>
  <c r="C10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D291" i="33"/>
  <c r="D293" i="33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3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15" i="30" s="1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BA115" i="30" s="1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BS115" i="30" s="1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BK115" i="30" s="1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Q115" i="30" s="1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2" i="29" s="1"/>
  <c r="T59" i="29"/>
  <c r="T58" i="29"/>
  <c r="T57" i="29"/>
  <c r="Z62" i="29"/>
  <c r="Z61" i="29"/>
  <c r="Z48" i="29" s="1"/>
  <c r="Z52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2" i="29" s="1"/>
  <c r="L59" i="29"/>
  <c r="L58" i="29"/>
  <c r="L57" i="29"/>
  <c r="R62" i="29"/>
  <c r="R61" i="29"/>
  <c r="R48" i="29" s="1"/>
  <c r="R52" i="29" s="1"/>
  <c r="R59" i="29"/>
  <c r="R58" i="29"/>
  <c r="R57" i="29"/>
  <c r="S60" i="29"/>
  <c r="D62" i="29"/>
  <c r="D61" i="29"/>
  <c r="D48" i="29" s="1"/>
  <c r="D52" i="29" s="1"/>
  <c r="D59" i="29"/>
  <c r="D58" i="29"/>
  <c r="D57" i="29"/>
  <c r="J62" i="29"/>
  <c r="J61" i="29"/>
  <c r="J48" i="29" s="1"/>
  <c r="J52" i="29" s="1"/>
  <c r="J59" i="29"/>
  <c r="J58" i="29"/>
  <c r="J57" i="29"/>
  <c r="E62" i="29"/>
  <c r="E61" i="29"/>
  <c r="E48" i="29" s="1"/>
  <c r="E52" i="29" s="1"/>
  <c r="E59" i="29"/>
  <c r="E58" i="29"/>
  <c r="E57" i="29"/>
  <c r="V57" i="29"/>
  <c r="V59" i="29"/>
  <c r="V61" i="29"/>
  <c r="V48" i="29" s="1"/>
  <c r="V52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2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2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2" i="29" s="1"/>
  <c r="G59" i="29"/>
  <c r="G58" i="29"/>
  <c r="G57" i="29"/>
  <c r="F62" i="29"/>
  <c r="F57" i="29"/>
  <c r="F59" i="29"/>
  <c r="F61" i="29"/>
  <c r="F48" i="29" s="1"/>
  <c r="F52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2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2" i="29" s="1"/>
  <c r="W59" i="29"/>
  <c r="W58" i="29"/>
  <c r="W57" i="29"/>
  <c r="K62" i="29"/>
  <c r="K61" i="29"/>
  <c r="K48" i="29" s="1"/>
  <c r="K52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2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2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2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2" i="29" s="1"/>
  <c r="H59" i="29"/>
  <c r="H58" i="29"/>
  <c r="H57" i="29"/>
  <c r="U62" i="29"/>
  <c r="U61" i="29"/>
  <c r="U48" i="29" s="1"/>
  <c r="U52" i="29" s="1"/>
  <c r="U59" i="29"/>
  <c r="U58" i="29"/>
  <c r="U57" i="29"/>
  <c r="M62" i="29"/>
  <c r="M61" i="29"/>
  <c r="M48" i="29" s="1"/>
  <c r="M52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2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W34" i="28" l="1"/>
  <c r="K34" i="28" s="1"/>
  <c r="C90" i="33" s="1"/>
  <c r="Z34" i="28"/>
  <c r="K37" i="28" s="1"/>
  <c r="C93" i="33" s="1"/>
  <c r="AC34" i="28"/>
  <c r="K39" i="28" s="1"/>
  <c r="C96" i="33" s="1"/>
  <c r="C11" i="29"/>
  <c r="C13" i="29" s="1"/>
  <c r="AA34" i="28"/>
  <c r="K38" i="28" s="1"/>
  <c r="C94" i="33" s="1"/>
  <c r="X34" i="28"/>
  <c r="K35" i="28" s="1"/>
  <c r="C91" i="33" s="1"/>
  <c r="Y34" i="28"/>
  <c r="K36" i="28" s="1"/>
  <c r="C92" i="33" s="1"/>
  <c r="AB34" i="28"/>
  <c r="K32" i="28" s="1"/>
  <c r="C89" i="33" s="1"/>
  <c r="S64" i="29"/>
  <c r="CM84" i="30"/>
  <c r="BA84" i="30"/>
  <c r="BA81" i="30"/>
  <c r="BA82" i="30"/>
  <c r="S52" i="29"/>
  <c r="S55" i="29" s="1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BC85" i="30" s="1"/>
  <c r="Q60" i="29"/>
  <c r="D275" i="33"/>
  <c r="C75" i="33"/>
  <c r="B53" i="30"/>
  <c r="C53" i="30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K31" i="29"/>
  <c r="AQ6" i="29" s="1"/>
  <c r="B51" i="30"/>
  <c r="C51" i="30" s="1"/>
  <c r="BJ31" i="29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AF228" i="28"/>
  <c r="AH186" i="28"/>
  <c r="AG228" i="28"/>
  <c r="BR24" i="23"/>
  <c r="BR40" i="23"/>
  <c r="BR32" i="23"/>
  <c r="E188" i="23"/>
  <c r="B40" i="31" l="1"/>
  <c r="J40" i="31" s="1"/>
  <c r="C205" i="33" s="1"/>
  <c r="B50" i="30"/>
  <c r="C50" i="30" s="1"/>
  <c r="K253" i="33"/>
  <c r="L253" i="33" s="1"/>
  <c r="K33" i="28"/>
  <c r="B59" i="30"/>
  <c r="F59" i="30" s="1"/>
  <c r="C271" i="33" s="1"/>
  <c r="S53" i="29"/>
  <c r="BC86" i="30"/>
  <c r="BC87" i="30"/>
  <c r="EA87" i="30"/>
  <c r="EA86" i="30"/>
  <c r="DN87" i="30"/>
  <c r="DN86" i="30"/>
  <c r="CD86" i="30"/>
  <c r="CD87" i="30"/>
  <c r="DQ87" i="30"/>
  <c r="DQ86" i="30"/>
  <c r="DG87" i="30"/>
  <c r="DG86" i="30"/>
  <c r="DR87" i="30"/>
  <c r="DR86" i="30"/>
  <c r="DM87" i="30"/>
  <c r="DM86" i="30"/>
  <c r="CM87" i="30"/>
  <c r="CM86" i="30"/>
  <c r="DO87" i="30"/>
  <c r="DO86" i="30"/>
  <c r="DJ87" i="30"/>
  <c r="DJ86" i="30"/>
  <c r="CC86" i="30"/>
  <c r="CC87" i="30"/>
  <c r="DP87" i="30"/>
  <c r="DP86" i="30"/>
  <c r="AZ86" i="30"/>
  <c r="AZ87" i="30"/>
  <c r="CP87" i="30"/>
  <c r="CP86" i="30"/>
  <c r="BA87" i="30"/>
  <c r="BA86" i="30"/>
  <c r="CU86" i="30"/>
  <c r="CU87" i="30"/>
  <c r="CV86" i="30"/>
  <c r="CV87" i="30"/>
  <c r="CQ85" i="30"/>
  <c r="CY87" i="30"/>
  <c r="CY86" i="30"/>
  <c r="CI87" i="30"/>
  <c r="CI86" i="30"/>
  <c r="DF87" i="30"/>
  <c r="DF86" i="30"/>
  <c r="DE87" i="30"/>
  <c r="DE86" i="30"/>
  <c r="DK87" i="30"/>
  <c r="DK86" i="30"/>
  <c r="CL87" i="30"/>
  <c r="CL86" i="30"/>
  <c r="DS87" i="30"/>
  <c r="DS86" i="30"/>
  <c r="DU87" i="30"/>
  <c r="DU86" i="30"/>
  <c r="CF86" i="30"/>
  <c r="CF87" i="30"/>
  <c r="L64" i="29"/>
  <c r="BD86" i="30"/>
  <c r="BD87" i="30"/>
  <c r="CR87" i="30"/>
  <c r="CR86" i="30"/>
  <c r="DH87" i="30"/>
  <c r="DH86" i="30"/>
  <c r="AW87" i="30"/>
  <c r="AW86" i="30"/>
  <c r="AX87" i="30"/>
  <c r="AX86" i="30"/>
  <c r="AV87" i="30"/>
  <c r="AV86" i="30"/>
  <c r="CB86" i="30"/>
  <c r="CB87" i="30"/>
  <c r="CX87" i="30"/>
  <c r="CX86" i="30"/>
  <c r="DX87" i="30"/>
  <c r="DX86" i="30"/>
  <c r="I64" i="29"/>
  <c r="DI87" i="30"/>
  <c r="DI86" i="30"/>
  <c r="DY87" i="30"/>
  <c r="DY86" i="30"/>
  <c r="EB87" i="30"/>
  <c r="EB86" i="30"/>
  <c r="AY86" i="30"/>
  <c r="AY87" i="30"/>
  <c r="DL87" i="30"/>
  <c r="DL86" i="30"/>
  <c r="CG86" i="30"/>
  <c r="CG87" i="30"/>
  <c r="CN85" i="30"/>
  <c r="DW87" i="30"/>
  <c r="DW86" i="30"/>
  <c r="DV87" i="30"/>
  <c r="DV86" i="30"/>
  <c r="DT87" i="30"/>
  <c r="DT86" i="30"/>
  <c r="CE86" i="30"/>
  <c r="CE87" i="30"/>
  <c r="CJ87" i="30"/>
  <c r="CJ86" i="30"/>
  <c r="BB87" i="30"/>
  <c r="BB86" i="30"/>
  <c r="DZ87" i="30"/>
  <c r="DZ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T86" i="30" l="1"/>
  <c r="CT87" i="30"/>
  <c r="CW86" i="30"/>
  <c r="CW87" i="30"/>
  <c r="CO87" i="30"/>
  <c r="CO86" i="30"/>
  <c r="CQ87" i="30"/>
  <c r="CQ86" i="30"/>
  <c r="CS87" i="30"/>
  <c r="CS86" i="30"/>
  <c r="CN87" i="30"/>
  <c r="CN86" i="30"/>
  <c r="CH87" i="30"/>
  <c r="CH86" i="30"/>
  <c r="CK87" i="30"/>
  <c r="CK86" i="30"/>
  <c r="J154" i="31"/>
  <c r="C227" i="33" s="1"/>
  <c r="B149" i="31"/>
  <c r="J149" i="31" s="1"/>
  <c r="C222" i="33" s="1"/>
  <c r="AC240" i="31"/>
  <c r="AF240" i="31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Q102" i="30"/>
  <c r="V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T24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T23" i="7" l="1"/>
  <c r="U23" i="7"/>
  <c r="T22" i="7"/>
  <c r="U22" i="7"/>
  <c r="U21" i="7"/>
  <c r="T21" i="7"/>
  <c r="T20" i="7"/>
  <c r="U20" i="7"/>
  <c r="CE147" i="33"/>
  <c r="CF148" i="33"/>
  <c r="CF163" i="33" s="1"/>
  <c r="CX148" i="33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CX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7" i="30"/>
  <c r="BQ86" i="30"/>
  <c r="BS86" i="30"/>
  <c r="BS87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O86" i="30" l="1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AA49" i="18" s="1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5" i="7"/>
  <c r="U27" i="7"/>
  <c r="U28" i="7"/>
  <c r="U29" i="7"/>
  <c r="U30" i="7"/>
  <c r="U36" i="7"/>
  <c r="U37" i="7"/>
  <c r="S2" i="7"/>
  <c r="BA4" i="29" s="1"/>
  <c r="S3" i="7"/>
  <c r="S5" i="7"/>
  <c r="S6" i="7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T6" i="7" l="1"/>
  <c r="T7" i="7"/>
  <c r="T15" i="7"/>
  <c r="T10" i="7"/>
  <c r="V11" i="7"/>
  <c r="U11" i="7"/>
  <c r="V12" i="7"/>
  <c r="U12" i="7"/>
  <c r="BC14" i="29" s="1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S17" i="7"/>
  <c r="R17" i="7"/>
  <c r="S10" i="7"/>
  <c r="R10" i="7"/>
  <c r="R12" i="7"/>
  <c r="S12" i="7"/>
  <c r="R11" i="7"/>
  <c r="S11" i="7"/>
  <c r="R15" i="7"/>
  <c r="S15" i="7"/>
  <c r="U35" i="7"/>
  <c r="M25" i="7"/>
  <c r="T3" i="7"/>
  <c r="L30" i="7"/>
  <c r="M26" i="7"/>
  <c r="M37" i="7"/>
  <c r="M32" i="7"/>
  <c r="M31" i="7"/>
  <c r="M33" i="7"/>
  <c r="M34" i="7"/>
  <c r="M27" i="7"/>
  <c r="M29" i="7"/>
  <c r="M36" i="7"/>
  <c r="M28" i="7"/>
  <c r="M39" i="7"/>
  <c r="L66" i="7"/>
  <c r="U15" i="7" l="1"/>
  <c r="V6" i="7"/>
  <c r="V15" i="7"/>
  <c r="V4" i="7"/>
  <c r="T4" i="7"/>
  <c r="U4" i="7"/>
  <c r="V9" i="7"/>
  <c r="T9" i="7"/>
  <c r="T8" i="7"/>
  <c r="V8" i="7"/>
  <c r="U7" i="7"/>
  <c r="V7" i="7"/>
  <c r="U10" i="7"/>
  <c r="V10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33" i="7"/>
  <c r="T33" i="7"/>
  <c r="V58" i="7"/>
  <c r="T58" i="7"/>
  <c r="V46" i="7"/>
  <c r="T46" i="7"/>
  <c r="V57" i="7"/>
  <c r="T57" i="7"/>
  <c r="V45" i="7"/>
  <c r="T45" i="7"/>
  <c r="V35" i="7"/>
  <c r="T35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U5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R36" i="7"/>
  <c r="S36" i="7"/>
  <c r="R19" i="7"/>
  <c r="S19" i="7"/>
  <c r="U31" i="7"/>
  <c r="M30" i="7"/>
  <c r="BH31" i="29" l="1"/>
  <c r="AP6" i="29" s="1"/>
  <c r="AD22" i="29" s="1"/>
  <c r="AF22" i="29" s="1"/>
  <c r="AK21" i="29" s="1"/>
  <c r="AK25" i="29" s="1"/>
  <c r="C183" i="33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5" i="33" l="1"/>
  <c r="T234" i="31"/>
  <c r="T272" i="31" s="1"/>
  <c r="X272" i="31" s="1"/>
  <c r="J142" i="31" s="1"/>
  <c r="C220" i="33" s="1"/>
  <c r="B83" i="30"/>
  <c r="F83" i="30" s="1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5" i="33" l="1"/>
  <c r="AK26" i="29"/>
  <c r="C184" i="33" s="1"/>
  <c r="F84" i="30"/>
  <c r="C192" i="33" s="1"/>
  <c r="X234" i="31"/>
  <c r="C307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T145" i="18" s="1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C19" i="15"/>
  <c r="C20" i="15"/>
  <c r="C21" i="15" s="1"/>
  <c r="C39" i="15" s="1"/>
  <c r="C10" i="31" s="1"/>
  <c r="G150" i="33" s="1"/>
  <c r="C51" i="15"/>
  <c r="C23" i="15"/>
  <c r="C37" i="15"/>
  <c r="U11" i="31" s="1"/>
  <c r="C276" i="33" l="1"/>
  <c r="C290" i="33" s="1"/>
  <c r="B115" i="30"/>
  <c r="B126" i="30" s="1"/>
  <c r="D184" i="33"/>
  <c r="D183" i="33" s="1"/>
  <c r="X198" i="18"/>
  <c r="X217" i="18" s="1"/>
  <c r="AC7" i="22" s="1"/>
  <c r="BO17" i="23" s="1"/>
  <c r="BO38" i="23" s="1"/>
  <c r="X237" i="31"/>
  <c r="C243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R37" i="23" l="1"/>
  <c r="F93" i="23" s="1"/>
  <c r="F95" i="23" s="1"/>
  <c r="D243" i="33"/>
  <c r="AJ216" i="33"/>
  <c r="AN216" i="33" s="1"/>
  <c r="D220" i="33" s="1"/>
  <c r="AK225" i="33"/>
  <c r="AO225" i="33" s="1"/>
  <c r="AO228" i="33" s="1"/>
  <c r="AR228" i="33" s="1"/>
  <c r="AS228" i="33" s="1"/>
  <c r="AT228" i="33" s="1"/>
  <c r="AW228" i="33" s="1"/>
  <c r="D240" i="33" s="1"/>
  <c r="D192" i="33"/>
  <c r="BR39" i="23"/>
  <c r="H93" i="23" s="1"/>
  <c r="H95" i="23" s="1"/>
  <c r="W172" i="18"/>
  <c r="W215" i="18" s="1"/>
  <c r="AB5" i="22" s="1"/>
  <c r="BN15" i="23" s="1"/>
  <c r="BN21" i="23" s="1"/>
  <c r="AA237" i="31"/>
  <c r="C244" i="3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44" i="33" l="1"/>
  <c r="D235" i="33"/>
  <c r="D236" i="33" s="1"/>
  <c r="D276" i="33"/>
  <c r="D290" i="33" s="1"/>
  <c r="D292" i="33" s="1"/>
  <c r="D294" i="33" s="1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161" i="33" l="1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<sst xmlns="http://schemas.openxmlformats.org/spreadsheetml/2006/main" count="3098" uniqueCount="1464">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</sst>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H10">
            <v>0</v>
          </cell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3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48.019199999999998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156.8681046512209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5.6807510504347833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1.1302397826086958</v>
      </c>
      <c r="U5" s="143">
        <f>CdTrp1!P215+CdTrp2!P215+CdTrp3!P215+CdTrp4!P215</f>
        <v>1.1302397826086958</v>
      </c>
      <c r="V5" s="143">
        <f>CdTrp1!Q215+CdTrp2!Q215+CdTrp3!Q215+CdTrp4!Q215</f>
        <v>1.1302397826086958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137.11707443596526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3.764488669565218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144.9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2.338660434782609</v>
      </c>
      <c r="S8" s="143">
        <f t="shared" si="0"/>
        <v>2.4166157826086958</v>
      </c>
      <c r="T8" s="143">
        <f t="shared" si="0"/>
        <v>2.4166157826086958</v>
      </c>
      <c r="U8" s="143">
        <f t="shared" si="0"/>
        <v>2.4166157826086958</v>
      </c>
      <c r="V8" s="143">
        <f t="shared" si="0"/>
        <v>2.4166157826086958</v>
      </c>
      <c r="W8" s="143">
        <f t="shared" si="0"/>
        <v>2.338660434782609</v>
      </c>
      <c r="X8" s="143">
        <f t="shared" si="0"/>
        <v>2.338660434782609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98.636252439443524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58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25</v>
      </c>
      <c r="H18" s="158">
        <f>G18/G17</f>
        <v>0.43103448275862066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</v>
      </c>
      <c r="H19" s="158">
        <f>G19/G17</f>
        <v>0.34482758620689657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9.4827586206896547E-2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5" zoomScale="80" zoomScaleNormal="80" workbookViewId="0">
      <selection activeCell="N14" sqref="N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2.338660434782609</v>
      </c>
      <c r="BE5" s="13">
        <f>'Conduite Trp'!S8</f>
        <v>2.4166157826086958</v>
      </c>
      <c r="BF5" s="13">
        <f>'Conduite Trp'!T8</f>
        <v>2.4166157826086958</v>
      </c>
      <c r="BG5" s="13">
        <f>'Conduite Trp'!U8</f>
        <v>2.4166157826086958</v>
      </c>
      <c r="BH5" s="13">
        <f>'Conduite Trp'!V8</f>
        <v>2.4166157826086958</v>
      </c>
      <c r="BI5" s="13">
        <f>'Conduite Trp'!W8</f>
        <v>2.338660434782609</v>
      </c>
      <c r="BJ5" s="13">
        <f>'Conduite Trp'!X8</f>
        <v>2.338660434782609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5.6099999999999994</v>
      </c>
      <c r="AF7" s="61">
        <f t="shared" ref="AF7:AF26" si="1">$R7*W7</f>
        <v>5.0999999999999996</v>
      </c>
      <c r="AG7" s="61">
        <f t="shared" ref="AG7:AG26" si="2">$R7*X7</f>
        <v>3.9099999999999997</v>
      </c>
      <c r="AH7" s="61">
        <f t="shared" ref="AH7:AH26" si="3">$R7*Y7</f>
        <v>0.85</v>
      </c>
      <c r="AI7" s="61">
        <f t="shared" ref="AI7:AI26" si="4">$R7*Z7</f>
        <v>1.19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2.338660434782609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49.317284646608712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48.019199999999998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2.4166157826086958</v>
      </c>
      <c r="BF8" s="61">
        <f t="shared" si="8"/>
        <v>2.4166157826086958</v>
      </c>
      <c r="BG8" s="61">
        <f t="shared" si="8"/>
        <v>2.4166157826086958</v>
      </c>
      <c r="BH8" s="61">
        <f t="shared" si="8"/>
        <v>2.4166157826086958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9.6664631304347832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48.019199999999998</v>
      </c>
      <c r="G9" s="81"/>
      <c r="H9" s="61">
        <f>SUM(L34:L43)</f>
        <v>0</v>
      </c>
      <c r="I9" s="81"/>
      <c r="J9" s="81"/>
      <c r="K9" s="93">
        <f>H9-F9</f>
        <v>-48.019199999999998</v>
      </c>
      <c r="L9" s="81"/>
      <c r="M9" s="100"/>
      <c r="P9">
        <v>3</v>
      </c>
      <c r="Q9" s="39">
        <v>290</v>
      </c>
      <c r="R9" s="39">
        <v>1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3.5</v>
      </c>
      <c r="AF9" s="61">
        <f t="shared" si="1"/>
        <v>0</v>
      </c>
      <c r="AG9" s="61">
        <f t="shared" si="2"/>
        <v>1</v>
      </c>
      <c r="AH9" s="61">
        <f t="shared" si="3"/>
        <v>0.7</v>
      </c>
      <c r="AI9" s="61">
        <f t="shared" si="4"/>
        <v>0.5</v>
      </c>
      <c r="AJ9" s="61">
        <f t="shared" si="5"/>
        <v>0</v>
      </c>
      <c r="AK9" s="141"/>
      <c r="AL9" s="61">
        <f t="shared" si="6"/>
        <v>3.8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2.338660434782609</v>
      </c>
      <c r="BJ9" s="61">
        <f t="shared" si="10"/>
        <v>2.338660434782609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22.896005873878259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91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5.6807510504347833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1.1302397826086958</v>
      </c>
      <c r="BG15" s="13">
        <f>'Conduite Trp'!U5</f>
        <v>1.1302397826086958</v>
      </c>
      <c r="BH15" s="13">
        <f>'Conduite Trp'!V5</f>
        <v>1.1302397826086958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3.764488669565218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5.6807510504347833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32.288240477043487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1.1302397826086958</v>
      </c>
      <c r="BG20" s="61">
        <f t="shared" si="16"/>
        <v>1.1302397826086958</v>
      </c>
      <c r="BH20" s="61">
        <f t="shared" si="16"/>
        <v>1.1302397826086958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4.5209591304347834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50.309999999999995</v>
      </c>
      <c r="E24" s="61">
        <f t="shared" si="21"/>
        <v>11.774999999999999</v>
      </c>
      <c r="F24" s="61">
        <f t="shared" si="21"/>
        <v>32.765000000000001</v>
      </c>
      <c r="G24" s="61">
        <f t="shared" si="21"/>
        <v>18.056000000000001</v>
      </c>
      <c r="H24" s="61">
        <f t="shared" si="21"/>
        <v>27.101000000000003</v>
      </c>
      <c r="I24" s="61">
        <f t="shared" si="21"/>
        <v>0</v>
      </c>
      <c r="J24" s="63"/>
      <c r="K24" s="61">
        <f>AL27+AL49+AL71</f>
        <v>113.80500000000001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49.317284646608712</v>
      </c>
      <c r="E25" s="61">
        <f>BR8</f>
        <v>9.6664631304347832</v>
      </c>
      <c r="F25" s="61">
        <f>BR9</f>
        <v>22.896005873878259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144.9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0.99271535339128292</v>
      </c>
      <c r="E27" s="93">
        <f t="shared" si="23"/>
        <v>2.1085368695652154</v>
      </c>
      <c r="F27" s="93">
        <f t="shared" si="23"/>
        <v>9.8689941261217413</v>
      </c>
      <c r="G27" s="93">
        <f t="shared" si="23"/>
        <v>14.327373913043479</v>
      </c>
      <c r="H27" s="93">
        <f t="shared" si="23"/>
        <v>14.073127298434784</v>
      </c>
      <c r="I27" s="93">
        <f t="shared" si="23"/>
        <v>0</v>
      </c>
      <c r="J27" s="63"/>
      <c r="K27" s="93">
        <f>K24-K25</f>
        <v>-31.094999999999999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33.11</v>
      </c>
      <c r="AF27" s="75">
        <f t="shared" ref="AF27:AJ27" si="24">SUM(AF7:AF26)</f>
        <v>5.0999999999999996</v>
      </c>
      <c r="AG27" s="75">
        <f t="shared" si="24"/>
        <v>16.91</v>
      </c>
      <c r="AH27" s="75">
        <f t="shared" si="24"/>
        <v>13.549999999999999</v>
      </c>
      <c r="AI27" s="75">
        <f t="shared" si="24"/>
        <v>17.990000000000002</v>
      </c>
      <c r="AJ27" s="75">
        <f t="shared" si="24"/>
        <v>0</v>
      </c>
      <c r="AK27"/>
      <c r="AL27" s="75">
        <f>SUM(AL7:AL26)</f>
        <v>75.150000000000006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3.764488669565218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14.949433039130437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7.2560197043478265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33.11</v>
      </c>
      <c r="E72" s="61">
        <f t="shared" ref="E72:H72" si="69">AF27</f>
        <v>5.0999999999999996</v>
      </c>
      <c r="F72" s="61">
        <f t="shared" si="69"/>
        <v>16.91</v>
      </c>
      <c r="G72" s="61">
        <f t="shared" si="69"/>
        <v>13.549999999999999</v>
      </c>
      <c r="H72" s="61">
        <f t="shared" si="69"/>
        <v>17.990000000000002</v>
      </c>
      <c r="I72" s="61">
        <f t="shared" ref="I72" si="70">AJ75+AJ97+AJ119</f>
        <v>0</v>
      </c>
      <c r="J72" s="63"/>
      <c r="K72" s="61">
        <f>+K24</f>
        <v>113.80500000000001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32.288240477043487</v>
      </c>
      <c r="E73" s="61">
        <f>BR20</f>
        <v>4.5209591304347834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144.9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0.821759522956512</v>
      </c>
      <c r="E75" s="93">
        <f t="shared" ref="E75:I75" si="71">E72-E73</f>
        <v>0.57904086956521628</v>
      </c>
      <c r="F75" s="93">
        <f t="shared" si="71"/>
        <v>5.9797691209043453</v>
      </c>
      <c r="G75" s="93">
        <f t="shared" si="71"/>
        <v>13.549999999999999</v>
      </c>
      <c r="H75" s="93">
        <f t="shared" si="71"/>
        <v>11.083087994086958</v>
      </c>
      <c r="I75" s="93">
        <f t="shared" si="71"/>
        <v>0</v>
      </c>
      <c r="J75" s="63"/>
      <c r="K75" s="93">
        <f>+K27</f>
        <v>-31.094999999999999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14.949433039130437</v>
      </c>
      <c r="E83" s="61">
        <f>BR28</f>
        <v>5.1455039999999999</v>
      </c>
      <c r="F83" s="61">
        <f>BR29</f>
        <v>7.2560197043478265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0.10056696086956229</v>
      </c>
      <c r="E85" s="93">
        <f t="shared" ref="E85:H85" si="73">E82-E83</f>
        <v>0.45449599999999979</v>
      </c>
      <c r="F85" s="93">
        <f t="shared" si="73"/>
        <v>2.2089802956521734</v>
      </c>
      <c r="G85" s="93">
        <f t="shared" si="73"/>
        <v>0.53981286956521668</v>
      </c>
      <c r="H85" s="93">
        <f t="shared" si="73"/>
        <v>3.4609172173913034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opLeftCell="B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9365.1215451202352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ref="R20:R24" si="15">IF(C20=1,O20*M20,0)</f>
        <v>0</v>
      </c>
      <c r="S20" s="10">
        <f t="shared" ref="S20:S24" si="16">IF(C20=1,P20*M20,0)</f>
        <v>0</v>
      </c>
      <c r="T20" s="10">
        <f>(M20*O20)-(M20*Q20)/2</f>
        <v>1010.7818755794941</v>
      </c>
      <c r="U20" s="10">
        <f t="shared" ref="U20:U24" si="17">IF(C20=2,Q20*M20,0)</f>
        <v>0</v>
      </c>
      <c r="V20" s="27">
        <f t="shared" ref="V20:V24" si="18">O20*M20</f>
        <v>1010.7818755794941</v>
      </c>
      <c r="W20" s="3"/>
      <c r="X20" s="3"/>
      <c r="Z20" s="20"/>
      <c r="AA20" s="136">
        <f>AA18+AA19</f>
        <v>9365.1215451202352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15"/>
        <v>0</v>
      </c>
      <c r="S21" s="10">
        <f t="shared" si="16"/>
        <v>0</v>
      </c>
      <c r="T21" s="10">
        <f t="shared" ref="T21:T24" si="19">(M21*O21)-(M21*Q21)/2</f>
        <v>1271.0940169790747</v>
      </c>
      <c r="U21" s="10">
        <f t="shared" si="17"/>
        <v>0</v>
      </c>
      <c r="V21" s="27">
        <f t="shared" si="18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15"/>
        <v>0</v>
      </c>
      <c r="S22" s="10">
        <f t="shared" si="16"/>
        <v>0</v>
      </c>
      <c r="T22" s="10">
        <f t="shared" si="19"/>
        <v>495</v>
      </c>
      <c r="U22" s="10">
        <f t="shared" si="17"/>
        <v>330</v>
      </c>
      <c r="V22" s="27">
        <f t="shared" si="18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15"/>
        <v>0</v>
      </c>
      <c r="S23" s="10">
        <f t="shared" si="16"/>
        <v>0</v>
      </c>
      <c r="T23" s="10">
        <f t="shared" si="19"/>
        <v>495</v>
      </c>
      <c r="U23" s="10">
        <f t="shared" si="17"/>
        <v>330</v>
      </c>
      <c r="V23" s="27">
        <f t="shared" si="18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/>
      <c r="P24" s="26"/>
      <c r="Q24" s="155"/>
      <c r="R24" s="10">
        <f t="shared" si="15"/>
        <v>0</v>
      </c>
      <c r="S24" s="10">
        <f t="shared" si="16"/>
        <v>0</v>
      </c>
      <c r="T24" s="10" t="e">
        <f t="shared" si="19"/>
        <v>#VALUE!</v>
      </c>
      <c r="U24" s="10">
        <f t="shared" si="17"/>
        <v>0</v>
      </c>
      <c r="V24" s="27" t="e">
        <f t="shared" si="18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20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/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0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ref="Q26:Q65" si="21">O26-P26</f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0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21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0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21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0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21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0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21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0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21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0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21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0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21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0"/>
        <v/>
      </c>
      <c r="L34" s="8" t="e">
        <f t="shared" ref="L34:L65" si="22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21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0"/>
        <v/>
      </c>
      <c r="L35" s="8" t="e">
        <f t="shared" si="22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21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0"/>
        <v/>
      </c>
      <c r="L36" s="8" t="e">
        <f t="shared" si="22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21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23">IF(I37=$Y$11,G37*$AB$11,IF(I37=$Y$12,G37*$AB$12,IF(I37=$Y$13,G37*$AB$13,"")))</f>
        <v/>
      </c>
      <c r="L37" s="8" t="e">
        <f t="shared" si="22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21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23"/>
        <v/>
      </c>
      <c r="L38" s="8" t="e">
        <f t="shared" si="22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21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3"/>
        <v/>
      </c>
      <c r="L39" s="8" t="e">
        <f t="shared" si="22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21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3"/>
        <v/>
      </c>
      <c r="L40" s="8" t="e">
        <f t="shared" si="22"/>
        <v>#VALUE!</v>
      </c>
      <c r="M40" s="10" t="e">
        <f>IF(I40=$Y$11,SQRT(L40*10000),SQRT(Parcellaire!L40*10000)/$AC$12)</f>
        <v>#VALUE!</v>
      </c>
      <c r="N40" s="10">
        <f t="shared" ref="N40:N59" si="24">IF(I40=1,4,6)</f>
        <v>6</v>
      </c>
      <c r="O40" s="24"/>
      <c r="P40" s="26"/>
      <c r="Q40" s="155">
        <f t="shared" si="21"/>
        <v>0</v>
      </c>
      <c r="R40" s="10">
        <f t="shared" ref="R40:R59" si="25">IF(C40=1,O40*M40,0)</f>
        <v>0</v>
      </c>
      <c r="S40" s="10">
        <f t="shared" ref="S40:S59" si="26">IF(C40=1,P40*M40,0)</f>
        <v>0</v>
      </c>
      <c r="T40" s="10" t="e">
        <f t="shared" si="4"/>
        <v>#VALUE!</v>
      </c>
      <c r="U40" s="10">
        <f t="shared" ref="U40:U59" si="27">IF(C40=2,Q40*M40,0)</f>
        <v>0</v>
      </c>
      <c r="V40" s="27" t="e">
        <f t="shared" ref="V40:V59" si="28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3"/>
        <v/>
      </c>
      <c r="L41" s="8" t="e">
        <f t="shared" si="22"/>
        <v>#VALUE!</v>
      </c>
      <c r="M41" s="10" t="e">
        <f>IF(I41=$Y$11,SQRT(L41*10000),SQRT(Parcellaire!L41*10000)/$AC$12)</f>
        <v>#VALUE!</v>
      </c>
      <c r="N41" s="10">
        <f t="shared" si="24"/>
        <v>6</v>
      </c>
      <c r="O41" s="24"/>
      <c r="P41" s="26"/>
      <c r="Q41" s="155">
        <f t="shared" si="21"/>
        <v>0</v>
      </c>
      <c r="R41" s="10">
        <f t="shared" si="25"/>
        <v>0</v>
      </c>
      <c r="S41" s="10">
        <f t="shared" si="26"/>
        <v>0</v>
      </c>
      <c r="T41" s="10" t="e">
        <f t="shared" si="4"/>
        <v>#VALUE!</v>
      </c>
      <c r="U41" s="10">
        <f t="shared" si="27"/>
        <v>0</v>
      </c>
      <c r="V41" s="27" t="e">
        <f t="shared" si="28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3"/>
        <v/>
      </c>
      <c r="L42" s="8" t="e">
        <f t="shared" si="22"/>
        <v>#VALUE!</v>
      </c>
      <c r="M42" s="10" t="e">
        <f>IF(I42=$Y$11,SQRT(L42*10000),SQRT(Parcellaire!L42*10000)/$AC$12)</f>
        <v>#VALUE!</v>
      </c>
      <c r="N42" s="10">
        <f t="shared" si="24"/>
        <v>6</v>
      </c>
      <c r="O42" s="24"/>
      <c r="P42" s="26"/>
      <c r="Q42" s="155">
        <f t="shared" si="21"/>
        <v>0</v>
      </c>
      <c r="R42" s="10">
        <f t="shared" si="25"/>
        <v>0</v>
      </c>
      <c r="S42" s="10">
        <f t="shared" si="26"/>
        <v>0</v>
      </c>
      <c r="T42" s="10" t="e">
        <f t="shared" si="4"/>
        <v>#VALUE!</v>
      </c>
      <c r="U42" s="10">
        <f t="shared" si="27"/>
        <v>0</v>
      </c>
      <c r="V42" s="27" t="e">
        <f t="shared" si="28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3"/>
        <v/>
      </c>
      <c r="L43" s="8" t="e">
        <f t="shared" si="22"/>
        <v>#VALUE!</v>
      </c>
      <c r="M43" s="10" t="e">
        <f>IF(I43=$Y$11,SQRT(L43*10000),SQRT(Parcellaire!L43*10000)/$AC$12)</f>
        <v>#VALUE!</v>
      </c>
      <c r="N43" s="10">
        <f t="shared" si="24"/>
        <v>6</v>
      </c>
      <c r="O43" s="24"/>
      <c r="P43" s="26"/>
      <c r="Q43" s="155">
        <f t="shared" si="21"/>
        <v>0</v>
      </c>
      <c r="R43" s="10">
        <f t="shared" si="25"/>
        <v>0</v>
      </c>
      <c r="S43" s="10">
        <f t="shared" si="26"/>
        <v>0</v>
      </c>
      <c r="T43" s="10" t="e">
        <f t="shared" si="4"/>
        <v>#VALUE!</v>
      </c>
      <c r="U43" s="10">
        <f t="shared" si="27"/>
        <v>0</v>
      </c>
      <c r="V43" s="27" t="e">
        <f t="shared" si="28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3"/>
        <v/>
      </c>
      <c r="L44" s="8" t="e">
        <f t="shared" si="22"/>
        <v>#VALUE!</v>
      </c>
      <c r="M44" s="10" t="e">
        <f>IF(I44=$Y$11,SQRT(L44*10000),SQRT(Parcellaire!L44*10000)/$AC$12)</f>
        <v>#VALUE!</v>
      </c>
      <c r="N44" s="10">
        <f t="shared" si="24"/>
        <v>6</v>
      </c>
      <c r="O44" s="24"/>
      <c r="P44" s="26"/>
      <c r="Q44" s="155">
        <f t="shared" si="21"/>
        <v>0</v>
      </c>
      <c r="R44" s="10">
        <f t="shared" si="25"/>
        <v>0</v>
      </c>
      <c r="S44" s="10">
        <f t="shared" si="26"/>
        <v>0</v>
      </c>
      <c r="T44" s="10" t="e">
        <f t="shared" si="4"/>
        <v>#VALUE!</v>
      </c>
      <c r="U44" s="10">
        <f t="shared" si="27"/>
        <v>0</v>
      </c>
      <c r="V44" s="27" t="e">
        <f t="shared" si="28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3"/>
        <v/>
      </c>
      <c r="L45" s="8" t="e">
        <f t="shared" si="22"/>
        <v>#VALUE!</v>
      </c>
      <c r="M45" s="10" t="e">
        <f>IF(I45=$Y$11,SQRT(L45*10000),SQRT(Parcellaire!L45*10000)/$AC$12)</f>
        <v>#VALUE!</v>
      </c>
      <c r="N45" s="10">
        <f t="shared" si="24"/>
        <v>6</v>
      </c>
      <c r="O45" s="24"/>
      <c r="P45" s="26"/>
      <c r="Q45" s="155">
        <f t="shared" si="21"/>
        <v>0</v>
      </c>
      <c r="R45" s="10">
        <f t="shared" si="25"/>
        <v>0</v>
      </c>
      <c r="S45" s="10">
        <f t="shared" si="26"/>
        <v>0</v>
      </c>
      <c r="T45" s="10" t="e">
        <f t="shared" si="4"/>
        <v>#VALUE!</v>
      </c>
      <c r="U45" s="10">
        <f t="shared" si="27"/>
        <v>0</v>
      </c>
      <c r="V45" s="27" t="e">
        <f t="shared" si="28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3"/>
        <v/>
      </c>
      <c r="L46" s="8" t="e">
        <f t="shared" si="22"/>
        <v>#VALUE!</v>
      </c>
      <c r="M46" s="10" t="e">
        <f>IF(I46=$Y$11,SQRT(L46*10000),SQRT(Parcellaire!L46*10000)/$AC$12)</f>
        <v>#VALUE!</v>
      </c>
      <c r="N46" s="10">
        <f t="shared" si="24"/>
        <v>6</v>
      </c>
      <c r="O46" s="24"/>
      <c r="P46" s="26"/>
      <c r="Q46" s="155">
        <f t="shared" si="21"/>
        <v>0</v>
      </c>
      <c r="R46" s="10">
        <f t="shared" si="25"/>
        <v>0</v>
      </c>
      <c r="S46" s="10">
        <f t="shared" si="26"/>
        <v>0</v>
      </c>
      <c r="T46" s="10" t="e">
        <f t="shared" si="4"/>
        <v>#VALUE!</v>
      </c>
      <c r="U46" s="10">
        <f t="shared" si="27"/>
        <v>0</v>
      </c>
      <c r="V46" s="27" t="e">
        <f t="shared" si="28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3"/>
        <v/>
      </c>
      <c r="L47" s="8" t="e">
        <f t="shared" si="22"/>
        <v>#VALUE!</v>
      </c>
      <c r="M47" s="10" t="e">
        <f>IF(I47=$Y$11,SQRT(L47*10000),SQRT(Parcellaire!L47*10000)/$AC$12)</f>
        <v>#VALUE!</v>
      </c>
      <c r="N47" s="10">
        <f t="shared" si="24"/>
        <v>6</v>
      </c>
      <c r="O47" s="24"/>
      <c r="P47" s="26"/>
      <c r="Q47" s="155">
        <f t="shared" si="21"/>
        <v>0</v>
      </c>
      <c r="R47" s="10">
        <f t="shared" si="25"/>
        <v>0</v>
      </c>
      <c r="S47" s="10">
        <f t="shared" si="26"/>
        <v>0</v>
      </c>
      <c r="T47" s="10" t="e">
        <f t="shared" si="4"/>
        <v>#VALUE!</v>
      </c>
      <c r="U47" s="10">
        <f t="shared" si="27"/>
        <v>0</v>
      </c>
      <c r="V47" s="27" t="e">
        <f t="shared" si="28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3"/>
        <v/>
      </c>
      <c r="L48" s="8" t="e">
        <f t="shared" si="22"/>
        <v>#VALUE!</v>
      </c>
      <c r="M48" s="10" t="e">
        <f>IF(I48=$Y$11,SQRT(L48*10000),SQRT(Parcellaire!L48*10000)/$AC$12)</f>
        <v>#VALUE!</v>
      </c>
      <c r="N48" s="10">
        <f t="shared" si="24"/>
        <v>6</v>
      </c>
      <c r="O48" s="24"/>
      <c r="P48" s="26"/>
      <c r="Q48" s="155">
        <f t="shared" si="21"/>
        <v>0</v>
      </c>
      <c r="R48" s="10">
        <f t="shared" si="25"/>
        <v>0</v>
      </c>
      <c r="S48" s="10">
        <f t="shared" si="26"/>
        <v>0</v>
      </c>
      <c r="T48" s="10" t="e">
        <f t="shared" si="4"/>
        <v>#VALUE!</v>
      </c>
      <c r="U48" s="10">
        <f t="shared" si="27"/>
        <v>0</v>
      </c>
      <c r="V48" s="27" t="e">
        <f t="shared" si="28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3"/>
        <v/>
      </c>
      <c r="L49" s="8" t="e">
        <f t="shared" si="22"/>
        <v>#VALUE!</v>
      </c>
      <c r="M49" s="10" t="e">
        <f>IF(I49=$Y$11,SQRT(L49*10000),SQRT(Parcellaire!L49*10000)/$AC$12)</f>
        <v>#VALUE!</v>
      </c>
      <c r="N49" s="10">
        <f t="shared" si="24"/>
        <v>6</v>
      </c>
      <c r="O49" s="24"/>
      <c r="P49" s="26"/>
      <c r="Q49" s="155">
        <f t="shared" si="21"/>
        <v>0</v>
      </c>
      <c r="R49" s="10">
        <f t="shared" si="25"/>
        <v>0</v>
      </c>
      <c r="S49" s="10">
        <f t="shared" si="26"/>
        <v>0</v>
      </c>
      <c r="T49" s="10" t="e">
        <f t="shared" si="4"/>
        <v>#VALUE!</v>
      </c>
      <c r="U49" s="10">
        <f t="shared" si="27"/>
        <v>0</v>
      </c>
      <c r="V49" s="27" t="e">
        <f t="shared" si="28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3"/>
        <v/>
      </c>
      <c r="L50" s="8" t="e">
        <f t="shared" si="22"/>
        <v>#VALUE!</v>
      </c>
      <c r="M50" s="10" t="e">
        <f>IF(I50=$Y$11,SQRT(L50*10000),SQRT(Parcellaire!L50*10000)/$AC$12)</f>
        <v>#VALUE!</v>
      </c>
      <c r="N50" s="10">
        <f t="shared" si="24"/>
        <v>6</v>
      </c>
      <c r="O50" s="24"/>
      <c r="P50" s="26"/>
      <c r="Q50" s="155">
        <f t="shared" si="21"/>
        <v>0</v>
      </c>
      <c r="R50" s="10">
        <f t="shared" si="25"/>
        <v>0</v>
      </c>
      <c r="S50" s="10">
        <f t="shared" si="26"/>
        <v>0</v>
      </c>
      <c r="T50" s="10" t="e">
        <f t="shared" si="4"/>
        <v>#VALUE!</v>
      </c>
      <c r="U50" s="10">
        <f t="shared" si="27"/>
        <v>0</v>
      </c>
      <c r="V50" s="27" t="e">
        <f t="shared" si="28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3"/>
        <v/>
      </c>
      <c r="L51" s="8" t="e">
        <f t="shared" si="22"/>
        <v>#VALUE!</v>
      </c>
      <c r="M51" s="10" t="e">
        <f>IF(I51=$Y$11,SQRT(L51*10000),SQRT(Parcellaire!L51*10000)/$AC$12)</f>
        <v>#VALUE!</v>
      </c>
      <c r="N51" s="10">
        <f t="shared" si="24"/>
        <v>6</v>
      </c>
      <c r="O51" s="24"/>
      <c r="P51" s="26"/>
      <c r="Q51" s="155">
        <f t="shared" si="21"/>
        <v>0</v>
      </c>
      <c r="R51" s="10">
        <f t="shared" si="25"/>
        <v>0</v>
      </c>
      <c r="S51" s="10">
        <f t="shared" si="26"/>
        <v>0</v>
      </c>
      <c r="T51" s="10" t="e">
        <f t="shared" si="4"/>
        <v>#VALUE!</v>
      </c>
      <c r="U51" s="10">
        <f t="shared" si="27"/>
        <v>0</v>
      </c>
      <c r="V51" s="27" t="e">
        <f t="shared" si="28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3"/>
        <v/>
      </c>
      <c r="L52" s="8" t="e">
        <f t="shared" si="22"/>
        <v>#VALUE!</v>
      </c>
      <c r="M52" s="10" t="e">
        <f>IF(I52=$Y$11,SQRT(L52*10000),SQRT(Parcellaire!L52*10000)/$AC$12)</f>
        <v>#VALUE!</v>
      </c>
      <c r="N52" s="10">
        <f t="shared" si="24"/>
        <v>6</v>
      </c>
      <c r="O52" s="24"/>
      <c r="P52" s="26"/>
      <c r="Q52" s="155">
        <f t="shared" si="21"/>
        <v>0</v>
      </c>
      <c r="R52" s="10">
        <f t="shared" si="25"/>
        <v>0</v>
      </c>
      <c r="S52" s="10">
        <f t="shared" si="26"/>
        <v>0</v>
      </c>
      <c r="T52" s="10" t="e">
        <f t="shared" si="4"/>
        <v>#VALUE!</v>
      </c>
      <c r="U52" s="10">
        <f t="shared" si="27"/>
        <v>0</v>
      </c>
      <c r="V52" s="27" t="e">
        <f t="shared" si="28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3"/>
        <v/>
      </c>
      <c r="L53" s="8" t="e">
        <f t="shared" si="22"/>
        <v>#VALUE!</v>
      </c>
      <c r="M53" s="10" t="e">
        <f>IF(I53=$Y$11,SQRT(L53*10000),SQRT(Parcellaire!L53*10000)/$AC$12)</f>
        <v>#VALUE!</v>
      </c>
      <c r="N53" s="10">
        <f t="shared" si="24"/>
        <v>6</v>
      </c>
      <c r="O53" s="24"/>
      <c r="P53" s="26"/>
      <c r="Q53" s="155">
        <f t="shared" si="21"/>
        <v>0</v>
      </c>
      <c r="R53" s="10">
        <f t="shared" si="25"/>
        <v>0</v>
      </c>
      <c r="S53" s="10">
        <f t="shared" si="26"/>
        <v>0</v>
      </c>
      <c r="T53" s="10" t="e">
        <f t="shared" si="4"/>
        <v>#VALUE!</v>
      </c>
      <c r="U53" s="10">
        <f t="shared" si="27"/>
        <v>0</v>
      </c>
      <c r="V53" s="27" t="e">
        <f t="shared" si="28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3"/>
        <v/>
      </c>
      <c r="L54" s="8" t="e">
        <f t="shared" si="22"/>
        <v>#VALUE!</v>
      </c>
      <c r="M54" s="10" t="e">
        <f>IF(I54=$Y$11,SQRT(L54*10000),SQRT(Parcellaire!L54*10000)/$AC$12)</f>
        <v>#VALUE!</v>
      </c>
      <c r="N54" s="10">
        <f t="shared" si="24"/>
        <v>6</v>
      </c>
      <c r="O54" s="24"/>
      <c r="P54" s="26"/>
      <c r="Q54" s="155">
        <f t="shared" si="21"/>
        <v>0</v>
      </c>
      <c r="R54" s="10">
        <f t="shared" si="25"/>
        <v>0</v>
      </c>
      <c r="S54" s="10">
        <f t="shared" si="26"/>
        <v>0</v>
      </c>
      <c r="T54" s="10" t="e">
        <f t="shared" si="4"/>
        <v>#VALUE!</v>
      </c>
      <c r="U54" s="10">
        <f t="shared" si="27"/>
        <v>0</v>
      </c>
      <c r="V54" s="27" t="e">
        <f t="shared" si="28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3"/>
        <v/>
      </c>
      <c r="L55" s="8" t="e">
        <f t="shared" si="22"/>
        <v>#VALUE!</v>
      </c>
      <c r="M55" s="10" t="e">
        <f>IF(I55=$Y$11,SQRT(L55*10000),SQRT(Parcellaire!L55*10000)/$AC$12)</f>
        <v>#VALUE!</v>
      </c>
      <c r="N55" s="10">
        <f t="shared" si="24"/>
        <v>6</v>
      </c>
      <c r="O55" s="24"/>
      <c r="P55" s="26"/>
      <c r="Q55" s="155">
        <f t="shared" si="21"/>
        <v>0</v>
      </c>
      <c r="R55" s="10">
        <f t="shared" si="25"/>
        <v>0</v>
      </c>
      <c r="S55" s="10">
        <f t="shared" si="26"/>
        <v>0</v>
      </c>
      <c r="T55" s="10" t="e">
        <f t="shared" si="4"/>
        <v>#VALUE!</v>
      </c>
      <c r="U55" s="10">
        <f t="shared" si="27"/>
        <v>0</v>
      </c>
      <c r="V55" s="27" t="e">
        <f t="shared" si="28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3"/>
        <v/>
      </c>
      <c r="L56" s="8" t="e">
        <f t="shared" si="22"/>
        <v>#VALUE!</v>
      </c>
      <c r="M56" s="10" t="e">
        <f>IF(I56=$Y$11,SQRT(L56*10000),SQRT(Parcellaire!L56*10000)/$AC$12)</f>
        <v>#VALUE!</v>
      </c>
      <c r="N56" s="10">
        <f t="shared" si="24"/>
        <v>6</v>
      </c>
      <c r="O56" s="24"/>
      <c r="P56" s="26"/>
      <c r="Q56" s="155">
        <f t="shared" si="21"/>
        <v>0</v>
      </c>
      <c r="R56" s="10">
        <f t="shared" si="25"/>
        <v>0</v>
      </c>
      <c r="S56" s="10">
        <f t="shared" si="26"/>
        <v>0</v>
      </c>
      <c r="T56" s="10" t="e">
        <f t="shared" si="4"/>
        <v>#VALUE!</v>
      </c>
      <c r="U56" s="10">
        <f t="shared" si="27"/>
        <v>0</v>
      </c>
      <c r="V56" s="27" t="e">
        <f t="shared" si="28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3"/>
        <v/>
      </c>
      <c r="L57" s="8" t="e">
        <f t="shared" si="22"/>
        <v>#VALUE!</v>
      </c>
      <c r="M57" s="10" t="e">
        <f>IF(I57=$Y$11,SQRT(L57*10000),SQRT(Parcellaire!L57*10000)/$AC$12)</f>
        <v>#VALUE!</v>
      </c>
      <c r="N57" s="10">
        <f t="shared" si="24"/>
        <v>6</v>
      </c>
      <c r="O57" s="24"/>
      <c r="P57" s="26"/>
      <c r="Q57" s="155">
        <f t="shared" si="21"/>
        <v>0</v>
      </c>
      <c r="R57" s="10">
        <f t="shared" si="25"/>
        <v>0</v>
      </c>
      <c r="S57" s="10">
        <f t="shared" si="26"/>
        <v>0</v>
      </c>
      <c r="T57" s="10" t="e">
        <f t="shared" si="4"/>
        <v>#VALUE!</v>
      </c>
      <c r="U57" s="10">
        <f t="shared" si="27"/>
        <v>0</v>
      </c>
      <c r="V57" s="27" t="e">
        <f t="shared" si="28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23"/>
        <v/>
      </c>
      <c r="L58" s="8" t="e">
        <f t="shared" si="22"/>
        <v>#VALUE!</v>
      </c>
      <c r="M58" s="10" t="e">
        <f>IF(I58=$Y$11,SQRT(L58*10000),SQRT(Parcellaire!L58*10000)/$AC$12)</f>
        <v>#VALUE!</v>
      </c>
      <c r="N58" s="10">
        <f t="shared" si="24"/>
        <v>6</v>
      </c>
      <c r="O58" s="24"/>
      <c r="P58" s="26"/>
      <c r="Q58" s="155">
        <f t="shared" si="21"/>
        <v>0</v>
      </c>
      <c r="R58" s="10">
        <f t="shared" si="25"/>
        <v>0</v>
      </c>
      <c r="S58" s="10">
        <f t="shared" si="26"/>
        <v>0</v>
      </c>
      <c r="T58" s="10" t="e">
        <f t="shared" si="4"/>
        <v>#VALUE!</v>
      </c>
      <c r="U58" s="10">
        <f t="shared" si="27"/>
        <v>0</v>
      </c>
      <c r="V58" s="27" t="e">
        <f t="shared" si="28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2"/>
        <v>#VALUE!</v>
      </c>
      <c r="M59" s="10" t="e">
        <f>IF(I59=$Y$11,SQRT(L59*10000),SQRT(Parcellaire!L59*10000)/$AC$12)</f>
        <v>#VALUE!</v>
      </c>
      <c r="N59" s="10">
        <f t="shared" si="24"/>
        <v>6</v>
      </c>
      <c r="O59" s="24"/>
      <c r="P59" s="26"/>
      <c r="Q59" s="155">
        <f t="shared" si="21"/>
        <v>0</v>
      </c>
      <c r="R59" s="10">
        <f t="shared" si="25"/>
        <v>0</v>
      </c>
      <c r="S59" s="10">
        <f t="shared" si="26"/>
        <v>0</v>
      </c>
      <c r="T59" s="10" t="e">
        <f t="shared" si="4"/>
        <v>#VALUE!</v>
      </c>
      <c r="U59" s="10">
        <f t="shared" si="27"/>
        <v>0</v>
      </c>
      <c r="V59" s="27" t="e">
        <f t="shared" si="28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2"/>
        <v>#VALUE!</v>
      </c>
      <c r="M60" s="10" t="e">
        <f>IF(I60=$Y$11,SQRT(L60*10000),SQRT(Parcellaire!L60*10000)/$AC$12)</f>
        <v>#VALUE!</v>
      </c>
      <c r="N60" s="10">
        <f t="shared" ref="N60:N65" si="29">IF(I60=1,4,6)</f>
        <v>6</v>
      </c>
      <c r="O60" s="24"/>
      <c r="P60" s="26"/>
      <c r="Q60" s="155">
        <f t="shared" si="21"/>
        <v>0</v>
      </c>
      <c r="R60" s="10">
        <f t="shared" ref="R60:R65" si="30">IF(C60=1,O60*M60,0)</f>
        <v>0</v>
      </c>
      <c r="S60" s="10">
        <f t="shared" ref="S60:S65" si="31">IF(C60=1,P60*M60,0)</f>
        <v>0</v>
      </c>
      <c r="T60" s="10" t="e">
        <f t="shared" si="4"/>
        <v>#VALUE!</v>
      </c>
      <c r="U60" s="10">
        <f t="shared" ref="U60:U65" si="32">IF(C60=2,Q60*M60,0)</f>
        <v>0</v>
      </c>
      <c r="V60" s="27" t="e">
        <f t="shared" ref="V60:V65" si="33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2"/>
        <v>#VALUE!</v>
      </c>
      <c r="M61" s="10" t="e">
        <f>IF(I61=$Y$11,SQRT(L61*10000),SQRT(Parcellaire!L61*10000)/$AC$12)</f>
        <v>#VALUE!</v>
      </c>
      <c r="N61" s="10">
        <f t="shared" si="29"/>
        <v>6</v>
      </c>
      <c r="O61" s="24"/>
      <c r="P61" s="26"/>
      <c r="Q61" s="155">
        <f t="shared" si="21"/>
        <v>0</v>
      </c>
      <c r="R61" s="10">
        <f t="shared" si="30"/>
        <v>0</v>
      </c>
      <c r="S61" s="10">
        <f t="shared" si="31"/>
        <v>0</v>
      </c>
      <c r="T61" s="10" t="e">
        <f t="shared" si="4"/>
        <v>#VALUE!</v>
      </c>
      <c r="U61" s="10">
        <f t="shared" si="32"/>
        <v>0</v>
      </c>
      <c r="V61" s="27" t="e">
        <f t="shared" si="33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2"/>
        <v>#VALUE!</v>
      </c>
      <c r="M62" s="10" t="e">
        <f>IF(I62=$Y$11,SQRT(L62*10000),SQRT(Parcellaire!L62*10000)/$AC$12)</f>
        <v>#VALUE!</v>
      </c>
      <c r="N62" s="10">
        <f t="shared" si="29"/>
        <v>6</v>
      </c>
      <c r="O62" s="24"/>
      <c r="P62" s="26"/>
      <c r="Q62" s="155">
        <f t="shared" si="21"/>
        <v>0</v>
      </c>
      <c r="R62" s="10">
        <f t="shared" si="30"/>
        <v>0</v>
      </c>
      <c r="S62" s="10">
        <f t="shared" si="31"/>
        <v>0</v>
      </c>
      <c r="T62" s="10" t="e">
        <f t="shared" si="4"/>
        <v>#VALUE!</v>
      </c>
      <c r="U62" s="10">
        <f t="shared" si="32"/>
        <v>0</v>
      </c>
      <c r="V62" s="27" t="e">
        <f t="shared" si="33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2"/>
        <v>#VALUE!</v>
      </c>
      <c r="M63" s="10" t="e">
        <f>IF(I63=$Y$11,SQRT(L63*10000),SQRT(Parcellaire!L63*10000)/$AC$12)</f>
        <v>#VALUE!</v>
      </c>
      <c r="N63" s="10">
        <f t="shared" si="29"/>
        <v>6</v>
      </c>
      <c r="O63" s="24"/>
      <c r="P63" s="26"/>
      <c r="Q63" s="155">
        <f t="shared" si="21"/>
        <v>0</v>
      </c>
      <c r="R63" s="10">
        <f t="shared" si="30"/>
        <v>0</v>
      </c>
      <c r="S63" s="10">
        <f t="shared" si="31"/>
        <v>0</v>
      </c>
      <c r="T63" s="10" t="e">
        <f t="shared" si="4"/>
        <v>#VALUE!</v>
      </c>
      <c r="U63" s="10">
        <f t="shared" si="32"/>
        <v>0</v>
      </c>
      <c r="V63" s="27" t="e">
        <f t="shared" si="33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23"/>
        <v/>
      </c>
      <c r="L64" s="8" t="e">
        <f t="shared" si="22"/>
        <v>#VALUE!</v>
      </c>
      <c r="M64" s="10" t="e">
        <f>IF(I64=$Y$11,SQRT(L64*10000),SQRT(Parcellaire!L64*10000)/$AC$12)</f>
        <v>#VALUE!</v>
      </c>
      <c r="N64" s="10">
        <f t="shared" si="29"/>
        <v>6</v>
      </c>
      <c r="O64" s="24"/>
      <c r="P64" s="26"/>
      <c r="Q64" s="155">
        <f t="shared" si="21"/>
        <v>0</v>
      </c>
      <c r="R64" s="10">
        <f t="shared" si="30"/>
        <v>0</v>
      </c>
      <c r="S64" s="10">
        <f t="shared" si="31"/>
        <v>0</v>
      </c>
      <c r="T64" s="10" t="e">
        <f t="shared" si="4"/>
        <v>#VALUE!</v>
      </c>
      <c r="U64" s="10">
        <f t="shared" si="32"/>
        <v>0</v>
      </c>
      <c r="V64" s="27" t="e">
        <f t="shared" si="33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23"/>
        <v/>
      </c>
      <c r="L65" s="8" t="e">
        <f t="shared" si="22"/>
        <v>#VALUE!</v>
      </c>
      <c r="M65" s="10" t="e">
        <f>IF(I65=$Y$11,SQRT(L65*10000),SQRT(Parcellaire!L65*10000)/$AC$12)</f>
        <v>#VALUE!</v>
      </c>
      <c r="N65" s="10">
        <f t="shared" si="29"/>
        <v>6</v>
      </c>
      <c r="O65" s="24"/>
      <c r="P65" s="26"/>
      <c r="Q65" s="155">
        <f t="shared" si="21"/>
        <v>0</v>
      </c>
      <c r="R65" s="10">
        <f t="shared" si="30"/>
        <v>0</v>
      </c>
      <c r="S65" s="10">
        <f t="shared" si="31"/>
        <v>0</v>
      </c>
      <c r="T65" s="10" t="e">
        <f t="shared" si="4"/>
        <v>#VALUE!</v>
      </c>
      <c r="U65" s="10">
        <f t="shared" si="32"/>
        <v>0</v>
      </c>
      <c r="V65" s="27" t="e">
        <f t="shared" si="33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114</v>
      </c>
      <c r="P66" s="170">
        <f>SUMIF(Parcellaire!$B$2:$B$65,1,Parcellaire!P2:P65)</f>
        <v>0</v>
      </c>
      <c r="Q66" s="170">
        <f>SUMIF(Parcellaire!$B$2:$B$65,1,Parcellaire!Q2:Q65)</f>
        <v>51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9365.1215451202352</v>
      </c>
      <c r="U66" s="170">
        <f>SUMIF(Parcellaire!$B$2:$B$65,1,Parcellaire!U2:U65)</f>
        <v>4722.1637683744448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58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2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10"/>
        <v>1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1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23.5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4.5</v>
      </c>
      <c r="AI228" s="62">
        <f t="shared" si="24"/>
        <v>7.5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9365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10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2</v>
      </c>
      <c r="O7" s="177">
        <f t="shared" si="13"/>
        <v>2</v>
      </c>
      <c r="P7" s="177">
        <f t="shared" si="13"/>
        <v>2</v>
      </c>
      <c r="Q7" s="177">
        <f t="shared" si="13"/>
        <v>2</v>
      </c>
      <c r="R7" s="177">
        <f t="shared" si="13"/>
        <v>2</v>
      </c>
      <c r="S7" s="177">
        <f t="shared" si="13"/>
        <v>2</v>
      </c>
      <c r="T7" s="177">
        <f t="shared" si="13"/>
        <v>2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6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9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8</v>
      </c>
      <c r="O12" s="177">
        <f>O7*[1]Protect!$B$15</f>
        <v>8</v>
      </c>
      <c r="P12" s="177">
        <f>P7*[1]Protect!$B$15</f>
        <v>8</v>
      </c>
      <c r="Q12" s="177">
        <f>Q7*[1]Protect!$B$15</f>
        <v>8</v>
      </c>
      <c r="R12" s="177">
        <f>R7*[1]Protect!$B$15</f>
        <v>8</v>
      </c>
      <c r="S12" s="177">
        <f>S7*[1]Protect!$B$15</f>
        <v>8</v>
      </c>
      <c r="T12" s="177">
        <f>T7*[1]Protect!$B$15</f>
        <v>8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10</v>
      </c>
      <c r="O13" s="177">
        <f t="shared" si="15"/>
        <v>10</v>
      </c>
      <c r="P13" s="177">
        <f t="shared" si="15"/>
        <v>10</v>
      </c>
      <c r="Q13" s="177">
        <f t="shared" si="15"/>
        <v>10</v>
      </c>
      <c r="R13" s="177">
        <f t="shared" si="15"/>
        <v>10</v>
      </c>
      <c r="S13" s="177">
        <f t="shared" si="15"/>
        <v>10</v>
      </c>
      <c r="T13" s="177">
        <f t="shared" si="15"/>
        <v>10</v>
      </c>
      <c r="U13" s="177">
        <f t="shared" si="15"/>
        <v>4</v>
      </c>
      <c r="V13" s="177">
        <f t="shared" si="15"/>
        <v>9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2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3</v>
      </c>
      <c r="O22" s="62">
        <f t="shared" si="22"/>
        <v>3</v>
      </c>
      <c r="P22" s="62">
        <f t="shared" si="22"/>
        <v>3</v>
      </c>
      <c r="Q22" s="62">
        <f t="shared" si="22"/>
        <v>3</v>
      </c>
      <c r="R22" s="62">
        <f t="shared" si="22"/>
        <v>3</v>
      </c>
      <c r="S22" s="62">
        <f t="shared" si="22"/>
        <v>3</v>
      </c>
      <c r="T22" s="62">
        <f t="shared" si="22"/>
        <v>3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2</v>
      </c>
      <c r="N28" s="177">
        <f t="shared" si="26"/>
        <v>2</v>
      </c>
      <c r="O28" s="177">
        <f t="shared" si="26"/>
        <v>2</v>
      </c>
      <c r="P28" s="177">
        <f t="shared" si="26"/>
        <v>2</v>
      </c>
      <c r="Q28" s="177">
        <f t="shared" si="26"/>
        <v>2</v>
      </c>
      <c r="R28" s="177">
        <f t="shared" si="26"/>
        <v>2</v>
      </c>
      <c r="S28" s="177">
        <f t="shared" si="26"/>
        <v>2</v>
      </c>
      <c r="T28" s="177">
        <f t="shared" si="26"/>
        <v>2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8</v>
      </c>
      <c r="N33" s="177">
        <f>N28*[1]Protect!$B$15</f>
        <v>8</v>
      </c>
      <c r="O33" s="177">
        <f>O28*[1]Protect!$B$15</f>
        <v>8</v>
      </c>
      <c r="P33" s="177">
        <f>P28*[1]Protect!$B$15</f>
        <v>8</v>
      </c>
      <c r="Q33" s="177">
        <f>Q28*[1]Protect!$B$15</f>
        <v>8</v>
      </c>
      <c r="R33" s="177">
        <f>R28*[1]Protect!$B$15</f>
        <v>8</v>
      </c>
      <c r="S33" s="177">
        <f>S28*[1]Protect!$B$15</f>
        <v>8</v>
      </c>
      <c r="T33" s="177">
        <f>T28*[1]Protect!$B$15</f>
        <v>8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16</v>
      </c>
      <c r="N34" s="177">
        <f t="shared" si="29"/>
        <v>16</v>
      </c>
      <c r="O34" s="177">
        <f t="shared" si="29"/>
        <v>16</v>
      </c>
      <c r="P34" s="177">
        <f t="shared" si="29"/>
        <v>16</v>
      </c>
      <c r="Q34" s="177">
        <f t="shared" si="29"/>
        <v>16</v>
      </c>
      <c r="R34" s="177">
        <f t="shared" si="29"/>
        <v>16</v>
      </c>
      <c r="S34" s="177">
        <f t="shared" si="29"/>
        <v>16</v>
      </c>
      <c r="T34" s="177">
        <f t="shared" si="29"/>
        <v>16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2</v>
      </c>
      <c r="T42" s="62">
        <f>IF(Protection!T41&gt;0,Scénario!$K$58,0)</f>
        <v>2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4</v>
      </c>
      <c r="N43" s="62">
        <f t="shared" si="36"/>
        <v>4</v>
      </c>
      <c r="O43" s="62">
        <f t="shared" si="36"/>
        <v>4</v>
      </c>
      <c r="P43" s="62">
        <f t="shared" si="36"/>
        <v>4</v>
      </c>
      <c r="Q43" s="62">
        <f t="shared" si="36"/>
        <v>4</v>
      </c>
      <c r="R43" s="62">
        <f t="shared" si="36"/>
        <v>4</v>
      </c>
      <c r="S43" s="62">
        <f t="shared" si="36"/>
        <v>4</v>
      </c>
      <c r="T43" s="62">
        <f t="shared" si="36"/>
        <v>4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2</v>
      </c>
      <c r="O181" s="173">
        <f>IF(Troupeau!$B$3="OL",Protection!O19+O21,0)</f>
        <v>2</v>
      </c>
      <c r="P181" s="173">
        <f>IF(Troupeau!$B$3="OL",Protection!P19+P21,0)</f>
        <v>2</v>
      </c>
      <c r="Q181" s="173">
        <f>IF(Troupeau!$B$3="OL",Protection!Q19+Q21,0)</f>
        <v>2</v>
      </c>
      <c r="R181" s="173">
        <f>IF(Troupeau!$B$3="OL",Protection!R19+R21,0)</f>
        <v>2</v>
      </c>
      <c r="S181" s="173">
        <f>IF(Troupeau!$B$3="OL",Protection!S19+S21,0)</f>
        <v>2</v>
      </c>
      <c r="T181" s="173">
        <f>IF(Troupeau!$B$3="OL",Protection!T19+T21,0)</f>
        <v>2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2</v>
      </c>
      <c r="O196" s="173">
        <f t="shared" si="50"/>
        <v>2</v>
      </c>
      <c r="P196" s="173">
        <f t="shared" si="50"/>
        <v>2</v>
      </c>
      <c r="Q196" s="173">
        <f t="shared" si="50"/>
        <v>2</v>
      </c>
      <c r="R196" s="173">
        <f t="shared" si="50"/>
        <v>2</v>
      </c>
      <c r="S196" s="173">
        <f t="shared" si="50"/>
        <v>2</v>
      </c>
      <c r="T196" s="173">
        <f t="shared" si="50"/>
        <v>2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9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8</v>
      </c>
      <c r="O202" s="173">
        <f>IF(Troupeau!$B$3="OL",O10+O12,0)</f>
        <v>8</v>
      </c>
      <c r="P202" s="173">
        <f>IF(Troupeau!$B$3="OL",P10+P12,0)</f>
        <v>8</v>
      </c>
      <c r="Q202" s="173">
        <f>IF(Troupeau!$B$3="OL",Q10+Q12,0)</f>
        <v>8</v>
      </c>
      <c r="R202" s="173">
        <f>IF(Troupeau!$B$3="OL",R10+R12,0)</f>
        <v>8</v>
      </c>
      <c r="S202" s="173">
        <f>IF(Troupeau!$B$3="OL",S10+S12,0)</f>
        <v>8</v>
      </c>
      <c r="T202" s="173">
        <f>IF(Troupeau!$B$3="OL",T10+T12,0)</f>
        <v>8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10</v>
      </c>
      <c r="O203" s="173">
        <f t="shared" si="51"/>
        <v>10</v>
      </c>
      <c r="P203" s="173">
        <f t="shared" si="51"/>
        <v>10</v>
      </c>
      <c r="Q203" s="173">
        <f t="shared" si="51"/>
        <v>10</v>
      </c>
      <c r="R203" s="173">
        <f t="shared" si="51"/>
        <v>10</v>
      </c>
      <c r="S203" s="173">
        <f t="shared" si="51"/>
        <v>10</v>
      </c>
      <c r="T203" s="173">
        <f t="shared" si="51"/>
        <v>10</v>
      </c>
      <c r="U203" s="173">
        <f t="shared" si="51"/>
        <v>4</v>
      </c>
      <c r="V203" s="173">
        <f t="shared" si="51"/>
        <v>9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9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8</v>
      </c>
      <c r="O213" s="173">
        <f t="shared" si="52"/>
        <v>8</v>
      </c>
      <c r="P213" s="173">
        <f t="shared" si="52"/>
        <v>8</v>
      </c>
      <c r="Q213" s="173">
        <f t="shared" si="52"/>
        <v>8</v>
      </c>
      <c r="R213" s="173">
        <f t="shared" si="52"/>
        <v>8</v>
      </c>
      <c r="S213" s="173">
        <f t="shared" si="52"/>
        <v>8</v>
      </c>
      <c r="T213" s="173">
        <f t="shared" si="52"/>
        <v>8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10</v>
      </c>
      <c r="O214" s="173">
        <f t="shared" si="53"/>
        <v>10</v>
      </c>
      <c r="P214" s="173">
        <f t="shared" si="53"/>
        <v>10</v>
      </c>
      <c r="Q214" s="173">
        <f t="shared" si="53"/>
        <v>10</v>
      </c>
      <c r="R214" s="173">
        <f t="shared" si="53"/>
        <v>10</v>
      </c>
      <c r="S214" s="173">
        <f t="shared" si="53"/>
        <v>10</v>
      </c>
      <c r="T214" s="173">
        <f t="shared" si="53"/>
        <v>10</v>
      </c>
      <c r="U214" s="173">
        <f t="shared" si="53"/>
        <v>4</v>
      </c>
      <c r="V214" s="173">
        <f t="shared" si="53"/>
        <v>9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2174.8500869565223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112.97269565217391</v>
      </c>
      <c r="J13" s="30">
        <f t="shared" si="8"/>
        <v>126.92643478260869</v>
      </c>
      <c r="K13" s="30">
        <f t="shared" si="8"/>
        <v>126.88017391304348</v>
      </c>
      <c r="L13" s="30">
        <f t="shared" si="8"/>
        <v>123.33391304347826</v>
      </c>
      <c r="M13" s="30">
        <f t="shared" si="8"/>
        <v>112.78765217391305</v>
      </c>
      <c r="N13" s="30">
        <f t="shared" si="8"/>
        <v>116.24139130434783</v>
      </c>
      <c r="O13" s="30">
        <f t="shared" si="8"/>
        <v>114.3988695652174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102.33391304347826</v>
      </c>
      <c r="Z13" s="30">
        <f t="shared" si="8"/>
        <v>99.011043478260873</v>
      </c>
      <c r="AA13" s="30">
        <f t="shared" si="8"/>
        <v>113.01104347826087</v>
      </c>
      <c r="AB13" s="30">
        <f t="shared" si="8"/>
        <v>114.90773913043478</v>
      </c>
      <c r="AC13" s="30">
        <f t="shared" si="8"/>
        <v>107.90773913043478</v>
      </c>
      <c r="AD13" s="30">
        <f t="shared" si="8"/>
        <v>107.90773913043478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784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21.150000000000002</v>
      </c>
      <c r="C55" s="190">
        <f>IF(B55&gt;[1]Trav!E121,[1]Trav!C121,[1]Trav!B121)</f>
        <v>7.2</v>
      </c>
      <c r="D55"/>
      <c r="E55" s="172"/>
      <c r="F55" s="173">
        <f t="shared" si="32"/>
        <v>152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2.3499999999999979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7</v>
      </c>
      <c r="S76" s="198">
        <f>IF(Protection!O196=0,0,[1]Protect!$B$9*Protection!O196*14)</f>
        <v>7</v>
      </c>
      <c r="T76" s="198">
        <f>IF(Protection!P196=0,0,[1]Protect!$B$9*Protection!P196*14)</f>
        <v>7</v>
      </c>
      <c r="U76" s="198">
        <f>IF(Protection!Q196=0,0,[1]Protect!$B$9*Protection!Q196*14)</f>
        <v>7</v>
      </c>
      <c r="V76" s="198">
        <f>IF(Protection!R196=0,0,[1]Protect!$B$9*Protection!R196*14)</f>
        <v>7</v>
      </c>
      <c r="W76" s="198">
        <f>IF(Protection!S196=0,0,[1]Protect!$B$9*Protection!S196*14)</f>
        <v>7</v>
      </c>
      <c r="X76" s="198">
        <f>IF(Protection!T196=0,0,[1]Protect!$B$9*Protection!T196*14)</f>
        <v>7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10.5</v>
      </c>
      <c r="S77" s="46">
        <f t="shared" si="43"/>
        <v>10.5</v>
      </c>
      <c r="T77" s="46">
        <f t="shared" si="43"/>
        <v>10.5</v>
      </c>
      <c r="U77" s="46">
        <f t="shared" si="43"/>
        <v>10.5</v>
      </c>
      <c r="V77" s="46">
        <f t="shared" si="43"/>
        <v>10.5</v>
      </c>
      <c r="W77" s="46">
        <f t="shared" si="43"/>
        <v>10.5</v>
      </c>
      <c r="X77" s="46">
        <f t="shared" si="43"/>
        <v>10.5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1389.1000869565219</v>
      </c>
      <c r="C91" s="5"/>
      <c r="D91" s="202">
        <f>B91/Troupeau!$B$17</f>
        <v>4.5694081807780327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2062.1500869565216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784</v>
      </c>
      <c r="C95" s="5"/>
      <c r="D95" s="202">
        <f>B95/Troupeau!$B$17</f>
        <v>2.5789473684210527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784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333.07826086956521</v>
      </c>
      <c r="AW99" s="62">
        <f t="shared" ref="AW99:BS99" si="68">SUM(AW90:AW98)</f>
        <v>330.43478260869568</v>
      </c>
      <c r="AX99" s="62">
        <f t="shared" si="68"/>
        <v>327.7913043478261</v>
      </c>
      <c r="AY99" s="62">
        <f t="shared" si="68"/>
        <v>326.46956521739133</v>
      </c>
      <c r="AZ99" s="62">
        <f t="shared" si="68"/>
        <v>325.14782608695651</v>
      </c>
      <c r="BA99" s="62">
        <f t="shared" si="68"/>
        <v>323.82608695652175</v>
      </c>
      <c r="BB99" s="62">
        <f t="shared" si="68"/>
        <v>322.50434782608698</v>
      </c>
      <c r="BC99" s="62">
        <f t="shared" si="68"/>
        <v>321.18260869565216</v>
      </c>
      <c r="BD99" s="62">
        <f t="shared" si="68"/>
        <v>318.53913043478263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278.88695652173914</v>
      </c>
      <c r="BP99" s="62">
        <f t="shared" si="68"/>
        <v>278.88695652173914</v>
      </c>
      <c r="BQ99" s="62">
        <f t="shared" si="68"/>
        <v>333.07826086956521</v>
      </c>
      <c r="BR99" s="62">
        <f t="shared" si="68"/>
        <v>333.07826086956521</v>
      </c>
      <c r="BS99" s="62">
        <f t="shared" si="68"/>
        <v>333.07826086956521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6.6615652173913045</v>
      </c>
      <c r="AW100" s="173">
        <f t="shared" ref="AW100:BS100" si="71">IF($AT$2="OL",AW99/50,AW99/10)</f>
        <v>6.608695652173914</v>
      </c>
      <c r="AX100" s="173">
        <f t="shared" si="71"/>
        <v>6.5558260869565217</v>
      </c>
      <c r="AY100" s="173">
        <f t="shared" si="71"/>
        <v>6.5293913043478264</v>
      </c>
      <c r="AZ100" s="173">
        <f t="shared" si="71"/>
        <v>6.5029565217391303</v>
      </c>
      <c r="BA100" s="173">
        <f t="shared" si="71"/>
        <v>6.4765217391304351</v>
      </c>
      <c r="BB100" s="173">
        <f t="shared" si="71"/>
        <v>6.4500869565217398</v>
      </c>
      <c r="BC100" s="173">
        <f t="shared" si="71"/>
        <v>6.4236521739130437</v>
      </c>
      <c r="BD100" s="173">
        <f t="shared" si="71"/>
        <v>6.3707826086956523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5.5777391304347823</v>
      </c>
      <c r="BP100" s="173">
        <f t="shared" si="71"/>
        <v>5.5777391304347823</v>
      </c>
      <c r="BQ100" s="173">
        <f t="shared" si="71"/>
        <v>6.6615652173913045</v>
      </c>
      <c r="BR100" s="173">
        <f t="shared" si="71"/>
        <v>6.6615652173913045</v>
      </c>
      <c r="BS100" s="173">
        <f t="shared" si="71"/>
        <v>6.6615652173913045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5.6615652173913045</v>
      </c>
      <c r="AW101" s="173">
        <f t="shared" ref="AW101:BS101" si="74">IF(AW100&gt;1,AW100-1,0)</f>
        <v>5.608695652173914</v>
      </c>
      <c r="AX101" s="173">
        <f t="shared" si="74"/>
        <v>5.5558260869565217</v>
      </c>
      <c r="AY101" s="173">
        <f t="shared" si="74"/>
        <v>5.5293913043478264</v>
      </c>
      <c r="AZ101" s="173">
        <f t="shared" si="74"/>
        <v>5.5029565217391303</v>
      </c>
      <c r="BA101" s="173">
        <f t="shared" si="74"/>
        <v>5.4765217391304351</v>
      </c>
      <c r="BB101" s="173">
        <f t="shared" si="74"/>
        <v>5.4500869565217398</v>
      </c>
      <c r="BC101" s="173">
        <f t="shared" si="74"/>
        <v>5.4236521739130437</v>
      </c>
      <c r="BD101" s="173">
        <f t="shared" si="74"/>
        <v>5.3707826086956523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4.5777391304347823</v>
      </c>
      <c r="BP101" s="173">
        <f t="shared" si="74"/>
        <v>4.5777391304347823</v>
      </c>
      <c r="BQ101" s="173">
        <f t="shared" si="74"/>
        <v>5.6615652173913045</v>
      </c>
      <c r="BR101" s="173">
        <f t="shared" si="74"/>
        <v>5.6615652173913045</v>
      </c>
      <c r="BS101" s="173">
        <f t="shared" si="74"/>
        <v>5.6615652173913045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51.907739130434784</v>
      </c>
      <c r="AW102" s="62">
        <f t="shared" ref="AW102:BS102" si="77">AW86+AW87*AW101</f>
        <v>51.815217391304351</v>
      </c>
      <c r="AX102" s="62">
        <f t="shared" si="77"/>
        <v>51.722695652173911</v>
      </c>
      <c r="AY102" s="62">
        <f t="shared" si="77"/>
        <v>51.676434782608695</v>
      </c>
      <c r="AZ102" s="62">
        <f t="shared" si="77"/>
        <v>51.630173913043478</v>
      </c>
      <c r="BA102" s="62">
        <f t="shared" si="77"/>
        <v>30.583913043478262</v>
      </c>
      <c r="BB102" s="62">
        <f t="shared" si="77"/>
        <v>30.537652173913045</v>
      </c>
      <c r="BC102" s="62">
        <f t="shared" si="77"/>
        <v>30.491391304347829</v>
      </c>
      <c r="BD102" s="62">
        <f t="shared" si="77"/>
        <v>30.398869565217392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29.01104347826087</v>
      </c>
      <c r="BP102" s="62">
        <f t="shared" si="77"/>
        <v>50.011043478260873</v>
      </c>
      <c r="BQ102" s="62">
        <f t="shared" si="77"/>
        <v>51.907739130434784</v>
      </c>
      <c r="BR102" s="62">
        <f t="shared" si="77"/>
        <v>51.907739130434784</v>
      </c>
      <c r="BS102" s="62">
        <f t="shared" si="77"/>
        <v>51.907739130434784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333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5042.8700869565218</v>
      </c>
      <c r="D118" s="202">
        <f>B118/Troupeau!$B$17</f>
        <v>16.588388443935926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757.05</v>
      </c>
      <c r="D119" s="202">
        <f>IF(B119=0,0,B119/Troupeau!$C$17)</f>
        <v>39.844736842105263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5799.920086956522</v>
      </c>
    </row>
    <row r="123" spans="1:132" x14ac:dyDescent="0.25">
      <c r="A123" s="2" t="s">
        <v>856</v>
      </c>
      <c r="B123" s="30">
        <f>B108</f>
        <v>333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6732.920086956522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3366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26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150685.36000000002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31.094999999999999</v>
      </c>
      <c r="C118" s="190">
        <f>IF(Scénario!$K$12="BV",[1]Eco!$B$78,IF(Scénario!$K$12="BL",[1]Eco!$B$77,[1]Eco!$B$76))</f>
        <v>223</v>
      </c>
      <c r="J118" s="173">
        <f>B118*C118</f>
        <v>6934.1849999999995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48.019199999999998</v>
      </c>
      <c r="C119" s="190">
        <f>[1]Eco!$B$79</f>
        <v>80</v>
      </c>
      <c r="J119" s="173">
        <f>B119*C119</f>
        <v>3841.5360000000001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4.5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202.5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7.5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453.82499999999999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745.25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45512.795999999995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23.5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72"/>
        <v>1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1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46057.7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59114.864000000016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29557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48114.864000000016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24057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23.5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4.5</v>
      </c>
      <c r="AI228" s="62">
        <f t="shared" si="86"/>
        <v>7.5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98</v>
      </c>
      <c r="W247" s="173">
        <f>[1]Eco!$B$111</f>
        <v>28.3</v>
      </c>
      <c r="X247" s="173">
        <f>T247*W247</f>
        <v>2773.4</v>
      </c>
    </row>
    <row r="248" spans="17:31" x14ac:dyDescent="0.25">
      <c r="W248" s="14" t="s">
        <v>1117</v>
      </c>
      <c r="X248" s="173">
        <f>SUM(X245:X247)</f>
        <v>2773.4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11816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240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3">
        <f>IF(T257=0,0,[1]Protect!$B77)</f>
        <v>12500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9452.8000000000011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82" zoomScale="110" zoomScaleNormal="110" workbookViewId="0">
      <selection activeCell="C184" sqref="C18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Z1_OLBV_T3F_si</v>
      </c>
      <c r="D1" s="275" t="str">
        <f>CONCATENATE(C1,"_corr")</f>
        <v>Z1_OLBV_T3F_si_corr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2</v>
      </c>
      <c r="D27" s="177">
        <f t="shared" si="0"/>
        <v>2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23.5</v>
      </c>
      <c r="D85" s="261">
        <f>ROUND(C85*$D$82/$C$82,3)</f>
        <v>22.562000000000001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2.35</v>
      </c>
      <c r="D88" s="261">
        <f t="shared" si="14"/>
        <v>2.2559999999999998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31.5</v>
      </c>
      <c r="D106" s="173">
        <f t="shared" si="25"/>
        <v>31.5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58</v>
      </c>
      <c r="D109" s="173">
        <f t="shared" si="25"/>
        <v>58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0.5178571428571429</v>
      </c>
      <c r="D133" s="262">
        <f t="shared" si="25"/>
        <v>0.5178571428571429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0.49504950495049505</v>
      </c>
      <c r="D136" s="262">
        <f t="shared" si="25"/>
        <v>0.49504950495049505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319.7883551989591</v>
      </c>
      <c r="AW160" s="62">
        <f t="shared" ref="AW160:BS160" si="83">SUM(AW151:AW159)</f>
        <v>317.25035237991978</v>
      </c>
      <c r="AX160" s="62">
        <f t="shared" si="83"/>
        <v>314.7123495608804</v>
      </c>
      <c r="AY160" s="62">
        <f t="shared" si="83"/>
        <v>313.44334815136074</v>
      </c>
      <c r="AZ160" s="62">
        <f t="shared" si="83"/>
        <v>312.17434674184102</v>
      </c>
      <c r="BA160" s="62">
        <f t="shared" si="83"/>
        <v>310.90534533232136</v>
      </c>
      <c r="BB160" s="62">
        <f t="shared" si="83"/>
        <v>309.6363439228017</v>
      </c>
      <c r="BC160" s="62">
        <f t="shared" si="83"/>
        <v>308.36734251328198</v>
      </c>
      <c r="BD160" s="62">
        <f t="shared" si="83"/>
        <v>305.82933969424266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267.75929740865229</v>
      </c>
      <c r="BP160" s="62">
        <f t="shared" si="83"/>
        <v>267.75929740865229</v>
      </c>
      <c r="BQ160" s="62">
        <f t="shared" si="83"/>
        <v>319.7883551989591</v>
      </c>
      <c r="BR160" s="62">
        <f t="shared" si="83"/>
        <v>319.7883551989591</v>
      </c>
      <c r="BS160" s="62">
        <f t="shared" si="83"/>
        <v>319.7883551989591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6.3957671039791819</v>
      </c>
      <c r="AW161" s="173">
        <f t="shared" ref="AW161:BS161" si="86">IF($AT$62="OL",AW160/50,AW160/10)</f>
        <v>6.3450070475983953</v>
      </c>
      <c r="AX161" s="173">
        <f t="shared" si="86"/>
        <v>6.2942469912176078</v>
      </c>
      <c r="AY161" s="173">
        <f t="shared" si="86"/>
        <v>6.2688669630272145</v>
      </c>
      <c r="AZ161" s="173">
        <f t="shared" si="86"/>
        <v>6.2434869348368203</v>
      </c>
      <c r="BA161" s="173">
        <f t="shared" si="86"/>
        <v>6.218106906646427</v>
      </c>
      <c r="BB161" s="173">
        <f t="shared" si="86"/>
        <v>6.1927268784560336</v>
      </c>
      <c r="BC161" s="173">
        <f t="shared" si="86"/>
        <v>6.1673468502656394</v>
      </c>
      <c r="BD161" s="173">
        <f t="shared" si="86"/>
        <v>6.1165867938848528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5.3551859481730455</v>
      </c>
      <c r="BP161" s="173">
        <f t="shared" si="86"/>
        <v>5.3551859481730455</v>
      </c>
      <c r="BQ161" s="173">
        <f t="shared" si="86"/>
        <v>6.3957671039791819</v>
      </c>
      <c r="BR161" s="173">
        <f t="shared" si="86"/>
        <v>6.3957671039791819</v>
      </c>
      <c r="BS161" s="173">
        <f t="shared" si="86"/>
        <v>6.3957671039791819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5.3957671039791819</v>
      </c>
      <c r="AW162" s="173">
        <f t="shared" ref="AW162:BS162" si="89">IF(AW161&gt;1,AW161-1,0)</f>
        <v>5.3450070475983953</v>
      </c>
      <c r="AX162" s="173">
        <f t="shared" si="89"/>
        <v>5.2942469912176078</v>
      </c>
      <c r="AY162" s="173">
        <f t="shared" si="89"/>
        <v>5.2688669630272145</v>
      </c>
      <c r="AZ162" s="173">
        <f t="shared" si="89"/>
        <v>5.2434869348368203</v>
      </c>
      <c r="BA162" s="173">
        <f t="shared" si="89"/>
        <v>5.218106906646427</v>
      </c>
      <c r="BB162" s="173">
        <f t="shared" si="89"/>
        <v>5.1927268784560336</v>
      </c>
      <c r="BC162" s="173">
        <f t="shared" si="89"/>
        <v>5.1673468502656394</v>
      </c>
      <c r="BD162" s="173">
        <f t="shared" si="89"/>
        <v>5.1165867938848528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4.3551859481730455</v>
      </c>
      <c r="BP162" s="173">
        <f t="shared" si="89"/>
        <v>4.3551859481730455</v>
      </c>
      <c r="BQ162" s="173">
        <f t="shared" si="89"/>
        <v>5.3957671039791819</v>
      </c>
      <c r="BR162" s="173">
        <f t="shared" si="89"/>
        <v>5.3957671039791819</v>
      </c>
      <c r="BS162" s="173">
        <f t="shared" si="89"/>
        <v>5.3957671039791819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51.442592431963568</v>
      </c>
      <c r="AW163" s="62">
        <f t="shared" ref="AW163:BS163" si="92">AW147+AW148*AW162</f>
        <v>51.35376233329719</v>
      </c>
      <c r="AX163" s="62">
        <f t="shared" si="92"/>
        <v>51.264932234630813</v>
      </c>
      <c r="AY163" s="62">
        <f t="shared" si="92"/>
        <v>51.220517185297624</v>
      </c>
      <c r="AZ163" s="62">
        <f t="shared" si="92"/>
        <v>51.176102135964435</v>
      </c>
      <c r="BA163" s="62">
        <f t="shared" si="92"/>
        <v>30.131687086631246</v>
      </c>
      <c r="BB163" s="62">
        <f t="shared" si="92"/>
        <v>30.087272037298057</v>
      </c>
      <c r="BC163" s="62">
        <f t="shared" si="92"/>
        <v>30.042856987964868</v>
      </c>
      <c r="BD163" s="62">
        <f t="shared" si="92"/>
        <v>29.954026889298493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28.621575409302828</v>
      </c>
      <c r="BP163" s="62">
        <f t="shared" si="92"/>
        <v>49.621575409302828</v>
      </c>
      <c r="BQ163" s="62">
        <f t="shared" si="92"/>
        <v>51.442592431963568</v>
      </c>
      <c r="BR163" s="62">
        <f t="shared" si="92"/>
        <v>51.442592431963568</v>
      </c>
      <c r="BS163" s="62">
        <f t="shared" si="92"/>
        <v>51.442592431963568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140.00700000000001</v>
      </c>
      <c r="D169" s="263">
        <f t="shared" si="50"/>
        <v>134.42068578553616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98.636252439443496</v>
      </c>
      <c r="D170" s="263">
        <f t="shared" si="50"/>
        <v>94.70064136954052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113.80500000000001</v>
      </c>
      <c r="D171" s="263">
        <f t="shared" si="50"/>
        <v>109.26415211970075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144.9</v>
      </c>
      <c r="D172" s="263">
        <f t="shared" si="50"/>
        <v>139.11845386533668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41.370747560556509</v>
      </c>
      <c r="D173" s="263">
        <f t="shared" si="50"/>
        <v>39.720044415995652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70.5</v>
      </c>
      <c r="D174" s="263">
        <f t="shared" si="50"/>
        <v>67.687032418952612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-31.094999999999999</v>
      </c>
      <c r="D175" s="263">
        <f>C175*$D$82/$C$82</f>
        <v>-29.854301745635908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31.094999999999999</v>
      </c>
      <c r="D176" s="263">
        <f>C176*$D$82/$C$82</f>
        <v>29.854301745635908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87</v>
      </c>
      <c r="D178" s="173">
        <f>ROUND((D170+D171)/(D170+D172),2)*100</f>
        <v>87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98</v>
      </c>
      <c r="AN191" s="173">
        <f>[1]Eco!$B$111</f>
        <v>28.3</v>
      </c>
      <c r="AO191" s="173">
        <f>AK191*AN191</f>
        <v>2773.4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2773.4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230.42394014962593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1</v>
      </c>
      <c r="AK201" s="173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2773.4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2773.4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48306.2</v>
      </c>
      <c r="D211" s="264">
        <f>ROUND(SUM(D201:D210),0)</f>
        <v>47116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2491.5749999999998</v>
      </c>
      <c r="D217" s="261">
        <f t="shared" si="106"/>
        <v>2392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10775.721</v>
      </c>
      <c r="D218" s="261">
        <f t="shared" si="106"/>
        <v>10346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45513</v>
      </c>
      <c r="D221" s="264">
        <f>ROUND(SUM(D216:D220),0)</f>
        <v>43697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46058</v>
      </c>
      <c r="D236" s="264">
        <f>ROUND(SUM(D222:D235),0)</f>
        <v>45046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59114.200000000012</v>
      </c>
      <c r="D237" s="264">
        <f>D194+D211-D221-D236</f>
        <v>56667</v>
      </c>
    </row>
    <row r="238" spans="1:49" x14ac:dyDescent="0.25">
      <c r="B238" s="211" t="s">
        <v>1090</v>
      </c>
      <c r="C238" s="173">
        <f>ROUND(C237/Scénario!$K$4,0)</f>
        <v>29557</v>
      </c>
      <c r="D238" s="264">
        <f>ROUND(D237/D83,0)</f>
        <v>28334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48114</v>
      </c>
      <c r="D241" s="268">
        <f>ROUND(D237-D239-D240,0)</f>
        <v>45667</v>
      </c>
    </row>
    <row r="242" spans="1:15" x14ac:dyDescent="0.25">
      <c r="B242" s="211" t="s">
        <v>1094</v>
      </c>
      <c r="C242" s="173">
        <f>ROUND(C241/Scénario!K4,0)</f>
        <v>24057</v>
      </c>
      <c r="D242" s="264">
        <f>ROUND(D241/D83,0)</f>
        <v>22834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858.85008695652186</v>
      </c>
      <c r="D248" s="264">
        <f>ROUND(SUM(AV163:BS163),1)</f>
        <v>850.6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784</v>
      </c>
      <c r="D251" s="173">
        <f>C251</f>
        <v>784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20.305800000000001</v>
      </c>
      <c r="L258" s="190">
        <f>IF(K258&gt;[1]Trav!E121,[1]Trav!C121,[1]Trav!B121)</f>
        <v>7.2</v>
      </c>
      <c r="N258" s="274"/>
      <c r="O258">
        <f t="shared" si="114"/>
        <v>146.20176000000001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2.2559999999999998</v>
      </c>
      <c r="L261" s="190">
        <f>IF(K261&gt;[1]Trav!E122,[1]Trav!C122,[1]Trav!B122)</f>
        <v>4.4000000000000004</v>
      </c>
      <c r="M261" s="5"/>
      <c r="N261" s="274"/>
      <c r="O261">
        <f t="shared" si="114"/>
        <v>9.9263999999999992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152</v>
      </c>
      <c r="D267" s="264">
        <f t="shared" si="116"/>
        <v>146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1419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5043</v>
      </c>
      <c r="D281" s="264">
        <f>ROUND(D245+D248+D251+D254+D257+D260+D261,0)</f>
        <v>4929</v>
      </c>
    </row>
    <row r="282" spans="1:4" x14ac:dyDescent="0.25">
      <c r="B282" s="14" t="s">
        <v>1372</v>
      </c>
      <c r="C282" s="173">
        <f>ROUND(C246+C249+C252+C255+C258,0)</f>
        <v>757</v>
      </c>
      <c r="D282" s="264">
        <f>ROUND(D246+D249+D252+D255+D258,0)</f>
        <v>754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16.59</v>
      </c>
      <c r="D284" s="173">
        <f>ROUND(D281/(Troupeau!$B$17*G63),2)</f>
        <v>16.89</v>
      </c>
    </row>
    <row r="285" spans="1:4" x14ac:dyDescent="0.25">
      <c r="B285" s="14" t="s">
        <v>1375</v>
      </c>
      <c r="C285" s="173">
        <f>IF(Troupeau!$C$17=0,0,ROUND(C282/Troupeau!$C$17,2))</f>
        <v>39.840000000000003</v>
      </c>
      <c r="D285" s="173">
        <f>IF(Troupeau!$C$17=0,0,ROUND(D282/Troupeau!$C$17*G63,2))</f>
        <v>38.1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5800</v>
      </c>
      <c r="D287" s="264">
        <f>SUM(D281:D283)</f>
        <v>5683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333</v>
      </c>
      <c r="D289" s="264">
        <f>SUM(D262:D271)</f>
        <v>324</v>
      </c>
    </row>
    <row r="290" spans="2:4" x14ac:dyDescent="0.25">
      <c r="B290" s="14" t="s">
        <v>1421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6733</v>
      </c>
      <c r="D292" s="264">
        <f>ROUND(SUM(D287:D291),0)</f>
        <v>6607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3367</v>
      </c>
      <c r="D294" s="173">
        <f>ROUND((D292-D293)/D83,0)</f>
        <v>3304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f>'[2]Alim -Surf'!H10</f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0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B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zoomScale="82" workbookViewId="0">
      <pane ySplit="1" topLeftCell="A37" activePane="bottomLeft" state="frozen"/>
      <selection pane="bottomLeft" activeCell="K2" sqref="K1:T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33.819199999999995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603</v>
      </c>
      <c r="C73" s="64">
        <f t="shared" ref="C73:Y73" si="28">ROUND(SUM(C63:C72),0)</f>
        <v>598</v>
      </c>
      <c r="D73" s="64">
        <f t="shared" si="28"/>
        <v>535</v>
      </c>
      <c r="E73" s="64">
        <f t="shared" si="28"/>
        <v>280</v>
      </c>
      <c r="F73" s="64">
        <f t="shared" si="28"/>
        <v>308</v>
      </c>
      <c r="G73" s="64">
        <f t="shared" si="28"/>
        <v>292</v>
      </c>
      <c r="H73" s="64">
        <f t="shared" si="28"/>
        <v>281</v>
      </c>
      <c r="I73" s="64">
        <f t="shared" si="28"/>
        <v>280</v>
      </c>
      <c r="J73" s="64">
        <f t="shared" si="28"/>
        <v>308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303</v>
      </c>
      <c r="V73" s="64">
        <f t="shared" si="28"/>
        <v>586</v>
      </c>
      <c r="W73" s="64">
        <f t="shared" si="28"/>
        <v>584</v>
      </c>
      <c r="X73" s="64">
        <f t="shared" si="28"/>
        <v>603</v>
      </c>
      <c r="Y73" s="64">
        <f t="shared" si="28"/>
        <v>603</v>
      </c>
      <c r="Z73" s="52"/>
      <c r="AA73" s="56">
        <f>ROUND(SUM(B73:Y73),0)</f>
        <v>7352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7" activePane="bottomLeft" state="frozen"/>
      <selection pane="bottomLeft" activeCell="B77" sqref="B77:F77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2023-01-16T18:31:16Z</dcterms:modified>
</cp:coreProperties>
</file>